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definedNames>
    <definedName name="_xlnm._FilterDatabase" localSheetId="0" hidden="1">Sheet1!$A$5:$AX$447</definedName>
    <definedName name="_xlnm.Print_Titles" localSheetId="0">Sheet1!$1:$4</definedName>
    <definedName name="_xlnm.Print_Area" localSheetId="0">Sheet1!$A$1:$AR$447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<sst xmlns="http://schemas.openxmlformats.org/spreadsheetml/2006/main" count="5544" uniqueCount="2013">
  <si>
    <t>附件</t>
  </si>
  <si>
    <t>三江侗族自治县2024年财政衔接推进乡村振兴补助资金项目明细表</t>
  </si>
  <si>
    <t>序号</t>
  </si>
  <si>
    <t>建设地点</t>
  </si>
  <si>
    <t>项目名称</t>
  </si>
  <si>
    <t>资金投向 
 （项目类型）
1.乡村建设行动
2.产业发展
3.项目管理费
4.易地搬迁后扶
5.巩固三保障成果6.就业项目</t>
  </si>
  <si>
    <t>建设性质
（新建、续建、往年项目资金缺口）</t>
  </si>
  <si>
    <t>建设规模</t>
  </si>
  <si>
    <t>主要建设内容</t>
  </si>
  <si>
    <t>时间进度计划</t>
  </si>
  <si>
    <t>项目总投资
（合同价）</t>
  </si>
  <si>
    <t>2024年计划投资</t>
  </si>
  <si>
    <t>资金来源(万元)</t>
  </si>
  <si>
    <t>受益人口</t>
  </si>
  <si>
    <t>项目所属村类别</t>
  </si>
  <si>
    <t>石漠化片区</t>
  </si>
  <si>
    <t>主管部门</t>
  </si>
  <si>
    <t>实施单位</t>
  </si>
  <si>
    <t>备注</t>
  </si>
  <si>
    <t>带动机制</t>
  </si>
  <si>
    <t>联农带农机制（经营性产业项目填写）</t>
  </si>
  <si>
    <t>年度绩效目标</t>
  </si>
  <si>
    <t>市、县(区)</t>
  </si>
  <si>
    <t>乡(镇)名称</t>
  </si>
  <si>
    <t>行政村名</t>
  </si>
  <si>
    <t>单位</t>
  </si>
  <si>
    <t>条（座、处）</t>
  </si>
  <si>
    <t>公里</t>
  </si>
  <si>
    <t>合计</t>
  </si>
  <si>
    <t>中央财政衔接资金</t>
  </si>
  <si>
    <t>自治区财政衔接资金</t>
  </si>
  <si>
    <t>柳州市财政衔接资金</t>
  </si>
  <si>
    <t>三江县财政衔接资金</t>
  </si>
  <si>
    <t>行业部门资金</t>
  </si>
  <si>
    <t>地方 
配套</t>
  </si>
  <si>
    <t>其它     资金</t>
  </si>
  <si>
    <t>户数</t>
  </si>
  <si>
    <t>人数</t>
  </si>
  <si>
    <t>其中：脱贫户户数</t>
  </si>
  <si>
    <t>其中：脱贫户人数</t>
  </si>
  <si>
    <t>其中：易地搬迁对象户数</t>
  </si>
  <si>
    <t>其中：易地搬迁对象人数</t>
  </si>
  <si>
    <t>贫困</t>
  </si>
  <si>
    <t>面上</t>
  </si>
  <si>
    <t>生态移民</t>
  </si>
  <si>
    <t>异地安置</t>
  </si>
  <si>
    <t>库区移民</t>
  </si>
  <si>
    <t>危房改造</t>
  </si>
  <si>
    <t>计划生育</t>
  </si>
  <si>
    <t>桂整合〔2023〕35号+提前批</t>
  </si>
  <si>
    <t>桂整合〔2024〕2号+二批</t>
  </si>
  <si>
    <t>桂整合〔2024〕11号+二批</t>
  </si>
  <si>
    <t>柳财预〔2024〕80号+提前批</t>
  </si>
  <si>
    <t>柳财预〔2024〕377号+二批</t>
  </si>
  <si>
    <t>柳财预〔2024〕279号+水利</t>
  </si>
  <si>
    <t>柳财预〔2024〕440号+三批</t>
  </si>
  <si>
    <t>小计</t>
  </si>
  <si>
    <t>统战部</t>
  </si>
  <si>
    <t>三江县</t>
  </si>
  <si>
    <t>全县</t>
  </si>
  <si>
    <t>三江侗族自治县2024年度民族手工实用技术培训项目</t>
  </si>
  <si>
    <t>就业项目</t>
  </si>
  <si>
    <t>新建</t>
  </si>
  <si>
    <t>期</t>
  </si>
  <si>
    <t>250人</t>
  </si>
  <si>
    <t>举办民族手工实用技术培训（吉祥花1期、侗族刺绣1期、农民画3期），每期培训50人。</t>
  </si>
  <si>
    <t>2024年4月开工2024年12月前结束</t>
  </si>
  <si>
    <t>向召集全县脱贫户或监测户（250人）举办吉祥花制作、侗族刺绣、农民画等民族手工实用技术培训，增强脱贫户的劳动技能，拓宽就业渠道，让群众分享更多产业增值收益，进一步助力乡村振兴，铸牢中华民族共同体意识。</t>
  </si>
  <si>
    <t>培训班次（期）≥5期、培训人次（人次）≥250人、 项目（工程）完成时限≤2025年前、培训班每期成本价≤5万元、受益人口满意度≥90%</t>
  </si>
  <si>
    <t>2023度少数民族发展任务项目（续建）</t>
  </si>
  <si>
    <t>项目管理费</t>
  </si>
  <si>
    <t>续建</t>
  </si>
  <si>
    <t>产业路（道路）硬化、民族特色村寨保护与发展建设、小型公益性基础设施建设。</t>
  </si>
  <si>
    <t>1.方便群众生产生活，为广大群众发展产业、降低运输成本，增加收入创造有利条件，进一步助力乡村振兴。
2.推动民族特色村寨整体面貌提升，保护与发展民族特色建筑，促进农文旅融合发展，让农民群众分享更多产业增值收益，铸牢中华民族共同体意识。</t>
  </si>
  <si>
    <t>支出指标=100%</t>
  </si>
  <si>
    <t>高基乡</t>
  </si>
  <si>
    <t>拉旦村</t>
  </si>
  <si>
    <t>三江县高基瑶族乡拉旦村油茶基地产业路硬化项目（麻元油茶基地）</t>
  </si>
  <si>
    <t>产业发展</t>
  </si>
  <si>
    <t>建设内容：产业路硬化,包括预留排水沟、路肩回填、涵洞、挡土墙等。
建设规模：硬化路面长1.316公里，路面宽3.5米，路基宽4.5米，厚0.2米。</t>
  </si>
  <si>
    <t>2024年4月开工2024年9月前竣工</t>
  </si>
  <si>
    <t>该项目覆盖该项目覆盖竹木2800亩，油茶2600亩。项目建成后，方便群众的劳作出行，降低竹木、软枝油茶、农副产品等的运输成本，为广大群众发展竹木、软枝油茶、等产业降低运输成本，增加群众收入创造有利条件，辐射带动周边的农户发展竹木、软枝油茶等产业。受益户139户，受益人口450人。</t>
  </si>
  <si>
    <t>道路硬化建设里程≥1.316公里、 项目（工程）验收结果合格、 项目（工程）完成时间≤2025年前、工程建设造价符合设计预算符合、受益人口人数≥450人、工程使用年限≥10年、受益人口满意度≥90%</t>
  </si>
  <si>
    <t>富禄乡</t>
  </si>
  <si>
    <t>甲圩村</t>
  </si>
  <si>
    <t>三江县富禄苗族乡甲圩村农户联营油茶、优质稻基地产业路提升项目（班井至白林上、白林下）</t>
  </si>
  <si>
    <t>建设内容：产业路硬化,包括预留排水沟、路肩回填、涵洞、挡土墙等。
建设规模：路面长3.2公里(其中：硬化路路面长1.926公里，砂石路1.274公里)，路面宽3.5米，路基宽4.5米，厚0.2米。</t>
  </si>
  <si>
    <t>该项目覆盖油茶500亩、优质稻450亩、油茶80亩，杉木200亩，完成后方便群众的劳作出行，为广大群众发展油茶、优质稻、杉木、茶叶等产业降低运输成本，增加群众收入创造有利条件，辐射带动周边的农户发展茶叶、油茶等产业。受益户253户，受益人口1086人。</t>
  </si>
  <si>
    <t>道路建设里程≥3.2公里、项目（工程）验收结果合格、项目（工程）完成时间≤2025年前、工程建设造价符合设计预算符合、受益人口人数≥1086人、工程使用年限≥10年、受益人口满意度≥90%</t>
  </si>
  <si>
    <t>同乐乡</t>
  </si>
  <si>
    <t>七团村</t>
  </si>
  <si>
    <t>三江县同乐苗族乡七团村农户联营茶叶、油茶基地产业路硬化项目</t>
  </si>
  <si>
    <t>建设内容：产业路硬化,包括预留排水沟、路肩回填、涵洞、挡土墙等。
建设规模：硬化路面长4.334公里，路面宽3.5米，路基宽4.5米，厚0.2米。</t>
  </si>
  <si>
    <t>该项目覆盖茶叶500亩、油茶品改500亩、老油茶基地1000亩、优质稻田300亩、杉木林地1000亩。项目建成后，方便群众的劳作出行，降低茶叶、油茶、肥料及农副产品等的运输成本，为广大群众发展茶叶、油茶、竹木、优质稻等产业降低运输成本，增加群众收入创造有利条件，辐射带动周边的农户发展茶叶、油茶等产业。</t>
  </si>
  <si>
    <t>道路硬化建设里程≥4.334公里、项目（工程）验收结果合格、项目（工程）完成时间≤2025年前、工程建设造价符合设计预算符合、受益人口人数≥470人、工程使用年限≥10年、受益人口满意度≥90%</t>
  </si>
  <si>
    <t>地保村</t>
  </si>
  <si>
    <t>三江县同乐苗族乡地保村地保屯油茶产业基地配套道路硬化项目</t>
  </si>
  <si>
    <t>建设内容：产业路硬化，,包括预留排水沟、路肩回填、涵洞、挡土墙等。        建设规模：硬化路面长1.151公里，路基宽5.5米，路面宽4.5米，厚0.2米。</t>
  </si>
  <si>
    <t>该项目涉及茶叶450亩，油茶500亩，优质稻300亩，杉木1500亩。项目方便群众开展产业生产活动，节约产品运输成本。提升产业收益能力。受益418户1648人。</t>
  </si>
  <si>
    <t>道路硬化建设里程≥1.151公里、项目（工程）验收结果合格、项目（工程）完成时间≤2025年前、工程建设造价符合设计预算符合、受益人口人数≥1648人、工程使用年限≥10年、受益人口满意度≥90%</t>
  </si>
  <si>
    <t>林溪镇</t>
  </si>
  <si>
    <t>牙己村</t>
  </si>
  <si>
    <t>三江县林溪镇牙己村牙己油茶基地建设项目（牙己至油茶基地林区道路提升硬化项目）</t>
  </si>
  <si>
    <t>建设内容：产业路硬化，包括路肩、会车道、涵管、排水沟等。建设规模：          硬化路面长4.343公里，路基宽4.5米、路面宽3.5米、厚0.2米。</t>
  </si>
  <si>
    <t>1</t>
  </si>
  <si>
    <t>该项目涉及油茶800亩、茶叶180亩、优质稻110亩
、杉树102亩。改善运输环境，降低生产成本，为广大群众发展产业创造有利条件。受益396户1817人。</t>
  </si>
  <si>
    <t xml:space="preserve"> 道路硬化建设里程≥4.343公里、项目（工程）验收结果合格、项目（工程）完成时间≤2025年前、工程建设造价符合设计预算符合、受益人口人数≥1817人、工程使用年限≥10年、受益人口满意度≥90%</t>
  </si>
  <si>
    <t>程村乡</t>
  </si>
  <si>
    <t>泗里村</t>
  </si>
  <si>
    <t>三江县程村乡泗里村山背口农户联营竹木基地产业路硬化项目</t>
  </si>
  <si>
    <t>建设内容：产业路硬化，包括路肩、会车道、涵管、排水沟等。
建设规模：硬化路面长1.029公里、路基宽4.5米、路面宽3.5米、厚0.2米。</t>
  </si>
  <si>
    <t>2024年3月开工2024年9月前竣工</t>
  </si>
  <si>
    <t>该项目涉及严溪村竹木产业1000多亩，改善竹木基地交通运输条件，方便群众的劳作出行，降低竹木及农副产品的运输成本，为广大群众发展产业创造有利条件。受益户245户，受益人口918人。</t>
  </si>
  <si>
    <t xml:space="preserve"> 道路硬化建设里程≥ 1.029公里、项目（工程）验收结果合格、项目（工程）完成时间≤2025年前、工程建设造价符合设计预算符合、受益人口人数≥918人、工程使用年限≥10年、受益人口满意度≥90%</t>
  </si>
  <si>
    <t>老堡乡</t>
  </si>
  <si>
    <t>老堡村</t>
  </si>
  <si>
    <t>三江县老堡乡永兴洲水库移民产业园项目配套基础设施建设项目</t>
  </si>
  <si>
    <t>平方米</t>
  </si>
  <si>
    <t>建设内容:可移动轻钢结构民宿2座。                                                  建设规模：每座占地66平方米、总层数1层，层高4.8米。</t>
  </si>
  <si>
    <t>2024年4月开工2024年11月前竣工</t>
  </si>
  <si>
    <t>项目建成后，三江县老堡乡永兴洲水库移民产业园项目配套基础设施建设项目资产移交给老堡村运营管理，与经营方签订协议，通过土地租金、门票分红等方式获得收益。项目以党建+公司+合作社+农户的模式共同开发，集种植、养殖、旅游休闲观光为一体的绿色生态农业示范园。项目优先录用脱贫户家庭成员，增加脱贫人口和监测对象收入。</t>
  </si>
  <si>
    <t>经营企业自项目建设开始每年固定3%分红到老堡村集体经济组织。用于村集体经济发展、开发公益性岗位、兴建和管护农民集体受益的农村公共设施或基础设施、帮困救助等项目开支，或经（镇）人民政府批准的其他乡村振兴事业开支</t>
  </si>
  <si>
    <t>项目建设建筑物数量≥2座、项目（工程）验收结果合格、项目（工程）完成时间≤2025年前、工程建设造价符合设计预算符合、受益人口人数≥1796人、工程使用年限≥10年、受益人口满意度≥90%</t>
  </si>
  <si>
    <t>高基村</t>
  </si>
  <si>
    <t>三江县高基瑶族乡高基村步道维修项目</t>
  </si>
  <si>
    <t>乡村建设行动</t>
  </si>
  <si>
    <t>建设内容：道路硬化、挡土墙及码头维修；
建设规模：硬化路长442米，挡土墙112米，安全防护栏18米，真石漆喷涂440平方米。</t>
  </si>
  <si>
    <t>2024年4月开工2024年8月前竣工</t>
  </si>
  <si>
    <t>项目建成后，改善高基村人居环境，提升基础设施建设，保障人民群众生命财产安全，提升群众的幸福感、获得感和安全感。进一步铸牢中华民族共同体意识。受益户320户，受益人口1138人。</t>
  </si>
  <si>
    <t>硬化路长≥442米，项目（工程）验收结果合格、项目（工程）完成时间≤2025年前、工程建设造价符合设计预算符合、受益人口人数≥1138人、工程使用年限≥10年、受益人口满意度≥90%</t>
  </si>
  <si>
    <t>同乐苗族乡</t>
  </si>
  <si>
    <t>同乐村</t>
  </si>
  <si>
    <t>三江县同乐苗族乡同乐村村内道路硬化项目</t>
  </si>
  <si>
    <t>建设内容：村内路硬化,包括预留排水沟、路肩回填、涵洞、挡土墙等。
建设规模：路面长70米，路面宽4.5米，路基宽5.5米，厚0.2米。</t>
  </si>
  <si>
    <t>项目建成后，改善群众的出行难问题，提升群众的幸福感、获得感和安全感。进一步铸牢中华民族共同体意识。受益户904户，受益人口3715人。</t>
  </si>
  <si>
    <t xml:space="preserve"> 道路硬化建设里程≥0.075公里、项目（工程）验收结果合格、项目（工程）完成时间≤2025年前、工程建设造价符合设计预算符合、受益人口人数≥3715人、工程使用年限≥10年、受益人口满意度≥90%</t>
  </si>
  <si>
    <t>独峒镇</t>
  </si>
  <si>
    <t>干冲村</t>
  </si>
  <si>
    <t>三江县独峒镇干冲村排水排污沟建设项目</t>
  </si>
  <si>
    <t>建设内容：村内排水沟排污沟建设。
建设规模：排污管网长495.0米（内径600毫米砼管，直径1000检查井20座），路面排水暗沟总线路长278.40米。路面埋设管网后拆除原有路面后修复1104.98㎡。涉及土方开挖1553.49m³</t>
  </si>
  <si>
    <t>2024年8月开工2024年11月前竣工</t>
  </si>
  <si>
    <t>项目建成后，完善农村排水排污设施建设，改善人居环境，提升群众的幸福感、获得感和安全感。进一步铸牢中华民族共同体意识。受益户1437户，受益人口5369人。</t>
  </si>
  <si>
    <t>项目建设排水沟排污沟≥0.7734公里、项目（工程）验收结果合格、项目（工程）完成时间≤2025年前、工程建设造价符合设计预算符合、受益人口人数≥1332人、工程使用年限≥10年、受益人口满意度≥90%</t>
  </si>
  <si>
    <t>古宜镇</t>
  </si>
  <si>
    <t>古皂村</t>
  </si>
  <si>
    <t>三江县古宜镇侗家礼电商供应链基地（帮扶车间）配套基础设施建设项目</t>
  </si>
  <si>
    <t>米</t>
  </si>
  <si>
    <t>建设内容：防洪挡土墙建设
建设规模：线路长度75延米，围堰75.0延米。合挡墙基础C25砼135.78m³，毛石挡土墙墙身528.19m³。</t>
  </si>
  <si>
    <t>项目建成后，提升村屯的防洪能力，改善人居环境，提升群众的幸福感、获得感和安全感。进一步铸牢中华民族共同体意识。受益户332户，受益人口1332人。</t>
  </si>
  <si>
    <t>项目建设挡土墙长度≥75米、项目（工程）验收结果合格、项目（工程）完成时间≤2025年前、工程建设造价符合设计预算符合、受益人口人数≥1332人、工程使用年限≥10年、受益人口满意度≥90%</t>
  </si>
  <si>
    <t>丹洲镇</t>
  </si>
  <si>
    <t>红路村</t>
  </si>
  <si>
    <t>三江县丹洲镇红路村农田水利建设项目</t>
  </si>
  <si>
    <t>建设内容：农田水利建设
建设规模：水渠建设1605.0米。含水源取水点坝体加高4处以及过路管建设等相关内容。</t>
  </si>
  <si>
    <t>项目建成后，解决100多亩农田的灌溉问题，促进产业发展，提升群众的幸福感、获得感和安全感。进一步铸牢中华民族共同体意识。受益户512户，受益人口1871人。</t>
  </si>
  <si>
    <t>项目建设水渠长度≥1.605公里、项目（工程）验收结果合格、项目（工程）完成时间≤2025年前、工程建设造价符合设计预算符合、受益人口人数≥1871人、工程使用年限≥10年、受益人口满意度≥90%</t>
  </si>
  <si>
    <t>美俗村</t>
  </si>
  <si>
    <t>三江县林溪镇美俗村南康屯屯内道路硬化项目</t>
  </si>
  <si>
    <t>建设内容：道路硬化        
建设规模：水泥混凝土路面为 648 平方米；盖板沟及护栏长 180m。</t>
  </si>
  <si>
    <t>项目建成后，改善群众的出行难问题，提升群众的幸福感、获得感和安全感。进一步铸牢中华民族共同体意识。受益户404户，受益人口1502人。</t>
  </si>
  <si>
    <t>道路硬化建设里程≥ 0.18公里、项目（工程）验收结果合格、项目（工程）完成时间≤2025年前、工程建设造价符合设计预算符合、受益人口人数≥1502人、工程使用年限≥10年、受益人口满意度≥90%</t>
  </si>
  <si>
    <t>合华村</t>
  </si>
  <si>
    <t>三江县林溪镇合华村合善屯生活垃圾转运站项目</t>
  </si>
  <si>
    <t>建设内容：新建垃圾中转站2座 
建设规模：长7.2米，宽3.6米.合计52.0平方米。</t>
  </si>
  <si>
    <t>完善农村地区垃圾收运设施，提升垃圾处理收运能力，改善人居环境卫生，解决468户1676人生活垃圾处理问题</t>
  </si>
  <si>
    <t>项目建设建筑物数量≥2座、项目（工程）验收结果合格、项目（工程）完成时间≤2025年前、工程建设造价符合设计预算符合、受益人口人数≥1676人、工程使用年限≥10年、受益人口满意度≥90%</t>
  </si>
  <si>
    <t>三江县“导游说铸牢·讲好民族团结进步故事”培训班</t>
  </si>
  <si>
    <t>50人</t>
  </si>
  <si>
    <t>建设内容：培训三江县辖区内从事导游的人员
建设规模：50人以上</t>
  </si>
  <si>
    <t>对全县导游进行业务培训，讲好三江民族团结进步故事，提升群众对铸牢中华民族共同体意识的认识，促进旅游发展，提升群众的幸福感、获得感和安全感。进一步铸牢中华民族共同体意识。受益户5000户，受益人口20000人。</t>
  </si>
  <si>
    <t>培训班次（期）≥5期、培训人次（人次）≥50人、 项目（工程）完成时限≤2025年前、培训班每期成本价≤10万元、受益人口满意度≥90%</t>
  </si>
  <si>
    <t>发改局</t>
  </si>
  <si>
    <t>2023年衔接资金以工代赈方向项目（续建）</t>
  </si>
  <si>
    <t>用于2023年以工代赈项目结算，其中道路6条，道路桥5座；灌溉水利4条；农村人饮工程1处。</t>
  </si>
  <si>
    <t>八江镇</t>
  </si>
  <si>
    <t>马胖村</t>
  </si>
  <si>
    <t>三江县八江镇马胖村独寨屯人饮网管维修项目</t>
  </si>
  <si>
    <t>新建水管6905米；新建1座沉砂池长3米宽1.5米高1.5米；新建1座拦水坝长7.1米高1.2米宽0.4米</t>
  </si>
  <si>
    <t>2024年3月开工，
2024年12月竣工验收</t>
  </si>
  <si>
    <t>通过改善饮水条件，保障53户253位群众的生活饮水质量，确保饮水安全</t>
  </si>
  <si>
    <t>通过改善人饮设施条件，保障群众饮水安全。
数量指标：新人饮设施≥1处。
质量指标：项目（工程）验收合格率=100%；
时效指标：项目竣工验收时间，2024年12月31日前；
成本指标：工程造价符合设计预算，符合；
社会效益指标：项目受益人口≥253人；
可持续影响指标：项目使用年限≥15年；
满意度指标：受益对象满意度≥90%。</t>
  </si>
  <si>
    <t>三江县八江镇马胖村磨寨屯水利建设项目</t>
  </si>
  <si>
    <t>1.新建水管2715米；
2.新建三面光水沟宽0.3米，深0.3米，总长1328米；
3.新建3座挡土墙长12米，高2米；
4.新建1座缓冲式沉砂池长3米，宽1米，深1米；
5.新建1座蓄水池长2米，宽1米，高1米；
6.新建1座拦水坝长12米，高1米。</t>
  </si>
  <si>
    <t>通过建设农田水利，提高粮食征收率，提高农户发展生产便利性，提高农户种粮积极性，有效推动非粮化工作，促进53户253人增收。</t>
  </si>
  <si>
    <t>通过建设农田水利，提高粮食征收率，提高农户发展生产便利性，提高农户种粮积极性，有效推动非粮化工作。
数量指标：新建供水设施≥1个；
质量指标：项目（工程）验收合格率=100%；
时效指标：项目竣工验收时间，2024年12月31日前；
成本指标：工程造价符合设计预算，符合；
社会效益指标：项目受益人口≥253人；
可持续影响指标：项目使用年限≥15年；
满意度指标：受益对象满意度≥90%。</t>
  </si>
  <si>
    <t>八斗村</t>
  </si>
  <si>
    <t>八江镇八斗村基础设施工程建设项目</t>
  </si>
  <si>
    <t>座</t>
  </si>
  <si>
    <t>新建200吨蓄水池1座；新建引水管de63：6145米；新建1座拦水坝长2米，高1米；新建1座沉砂池长3米，宽1.5米，高1.5米。</t>
  </si>
  <si>
    <t>2024年3月开工，
2024年8月竣工验收</t>
  </si>
  <si>
    <t>通过完善村屯基础设施，保障1211户4110位群众出行安全及饮水安全。</t>
  </si>
  <si>
    <t>新建人饮设施，保障群众饮水安全。
数量指标：新建供水设施≥1个。
质量指标：项目（工程）验收合格率=100%；
时效指标：项目竣工验收时间，2024年12月31日前；
成本指标：工程造价符合设计预算，符合；
社会效益指标：项目受益人口≥4110人；
可持续影响指标：项目使用年限≥15年；
满意度指标：受益对象满意度≥90%。</t>
  </si>
  <si>
    <t>三江县八江镇八斗村八斗小至八斗村干虎屯道路桥</t>
  </si>
  <si>
    <t>/</t>
  </si>
  <si>
    <t>新建1-20米空心板桥，全长30米，总宽5.5米</t>
  </si>
  <si>
    <t>2024年3月开工，2024年12月竣工验收</t>
  </si>
  <si>
    <t>通过改善交通条件，完善道路建设，解决1211户4110人交通通行难问题，缩短群众生产生活绕路时长20分钟，方便群众出行并降低农产品运输成本。</t>
  </si>
  <si>
    <t>新建1-20米空心板桥，全长30米，总宽5.5米，完善基础设施建设，保障群众出行便利及安全。
数量指标：新建桥梁≥1座；
质量指标：项目（工程）验收合格率=100%；
时效指标：项目竣工验收时间，2024年12月31日前；
成本指标：工程造价符合设计预算，符合；
社会效益指标：项目受益人口≥4110人；
可持续影响指标：项目使用年限≥15年；
满意度指标：受益对象满意度≥90%。</t>
  </si>
  <si>
    <t>黄排村</t>
  </si>
  <si>
    <t>古宜镇黄排村旱段屯石眼屯人饮建设项目</t>
  </si>
  <si>
    <t>新建De63管4200米，200吨水池，拦水坝1座，沉砂池1座。</t>
  </si>
  <si>
    <t>解决黄排村饮水安全问题，保证246户987人饮水安全</t>
  </si>
  <si>
    <t>解决黄排村饮水安全问题，保证246户987人饮水安全
数量指标：新建小型水源数量≥1处；
质量指标：项目（工程）验收合格率≥100%；
时效指标：项目（工程）完成时限，2024年12月31日前；
成本指标：工程造价符合设计预算，符合；
社会效益指标：项目受益人口≥987人；
可持续影响指标：项目使用年限≥15年；
服务对象满意度指标：受益人口满意度≥90%。</t>
  </si>
  <si>
    <t>文大村</t>
  </si>
  <si>
    <t>三江县古宜镇文大村下引木屯人饮项目</t>
  </si>
  <si>
    <t>新建De63管3100米，100吨水池，拦水坝1座，沉砂池1座。</t>
  </si>
  <si>
    <t>解决饮水安全问题，保障农村供水，受益110户450人</t>
  </si>
  <si>
    <t>解决饮水安全问题，保障农村供水，受益110户450人
数量指标：新建小型水源数量≥1处；
质量指标：项目（工程）验收合格率≥100%；
时效指标：项目（工程）完成时限，2024年12月31日前；
成本指标：工程造价符合设计预算，符合；
社会效益指标：项目受益人口≥450人；
可持续影响指标：项目使用年限≥15年；
服务对象满意度指标：受益人口满意度≥90%。</t>
  </si>
  <si>
    <t>三江县古宜镇文大村下引木屯水利设施建设项目</t>
  </si>
  <si>
    <t>新建300*300三面光水渠总长2520米。新建2座拦水坝</t>
  </si>
  <si>
    <t>完善小型农田水利设施建设，改善面上村基础设施，方便110户450人生产生活。</t>
  </si>
  <si>
    <t>完善小型农田水利设施建设，改善面上村基础设施，方便110户450人生产生活。
数量指标：新建农田水利设施≥1处；
质量指标：项目（工程）验收合格率≥100%；
时效指标：项目（工程）完成时限，2024年12月31日前；
成本指标：工程造价符合设计预算，符合；
社会效益指标：项目受益人口≥450人；
可持续影响指标：项目使用年限≥15年；
服务对象满意度指标：受益人口满意度≥90%。</t>
  </si>
  <si>
    <t>坡头村</t>
  </si>
  <si>
    <t>三江县老堡乡坡头村坡头屯至竹脚屯水坝桥梁工程</t>
  </si>
  <si>
    <t>桥梁全长22m、宽3m，挡土墙174.2m³，防撞墙14.42m³</t>
  </si>
  <si>
    <t>2024年3月开工2024年8月竣工验收</t>
  </si>
  <si>
    <t>通过改建桥梁，完善道路建设，解决418户1554人交通通行安全问题，保障群众生命财产安全，方便群众出行。</t>
  </si>
  <si>
    <t>实施三江县老堡乡坡头村坡头屯至竹脚屯水坝桥梁工程，完善村屯基础设施建设，提升基础设施环境和生活条件，方便群众出行，受益人口418户1554人
数量指标：新建桥梁数量≥1座
质量指标：项目（工程）验收合格率=100%
时效指标：项目（工程）完成时限 2024年12月31日前
成本指标：符合工程造价符合设计预算 
社会效益指标：受益群众人数≥1554人
可持续影响指标：工程设计使用年限≥15年
服务对象满意度指标：受益人口满意度≥90%</t>
  </si>
  <si>
    <t>东竹村</t>
  </si>
  <si>
    <t>三江县老堡乡东竹村界脚屯六近冲至青山口水利设施建设项</t>
  </si>
  <si>
    <t>建水渠505m，pe管总长600m，拦水坝长5m、高2米，盖板长1m、宽0.60m共2块，渡槽总长7m</t>
  </si>
  <si>
    <t>通过硬化水渠，完善产业设施，解决50余亩农田灌溉问题，受益人口64户248人。</t>
  </si>
  <si>
    <t>实施三江县老堡乡东竹村界脚屯六近冲至青山口水利设施建设项，完善村屯生产生活基础设施建设，方便群众发展生产，受益人口64户248人
数量指标：建设水利设施数量≥1处
质量指标：项目（工程）验收合格率100%
时效指标：项目（工程）完成时限：2024年12月31日前
成本指标：符合工程建设造价符合设计预算 
社会效益指标：受益群众人数≥248人
可持续影响指标：工程设计使用年限≥15年
服务对象满意度指标：受益人口满意度≥90%</t>
  </si>
  <si>
    <t>合桐村</t>
  </si>
  <si>
    <t>丹洲镇合桐村农田水利设施建设项目（七个行动第二类）</t>
  </si>
  <si>
    <t>新建水渠3139米。敷设PE引水管总长983米</t>
  </si>
  <si>
    <t>2024年3月开工
2024年9月竣工验收</t>
  </si>
  <si>
    <t>通过建设农田水利，提高粮食征收率，提高农户发展生产便利性，提高农户种粮积极性，有效推动非粮化工作。</t>
  </si>
  <si>
    <t>通过改善水利条件，通过建设农田水利，提高粮食征收率，提高农户发展生产便利性，提高农户种粮积极性，有效推动非粮化工作。
数量指标：新建水利设施≥1处；
质量指标：项目（工程）验收合格率100%
时效指标：项目（工程）完成时限：2024年12月31日前
成本指标：符合工程建设造价符合设计预算 
社会效益指标：受益群众人数≥1985人
可持续影响指标：工程设计使用年限≥15年
服务对象满意度指标：受益人口满意度≥90%</t>
  </si>
  <si>
    <t>板必村</t>
  </si>
  <si>
    <t>板必村大塘至大泠道路建设项目</t>
  </si>
  <si>
    <t>m3</t>
  </si>
  <si>
    <t>新建4幅挡土墙</t>
  </si>
  <si>
    <t>通过建设路基，有效保护村民出行道路，现修复原已被洪水冲垮路基其新建路基可有效避免自然灾害如洪水冲垮路基带来的安全隐患</t>
  </si>
  <si>
    <t>通过新建路基，提高村民出行安全，提高农户出行便利性，提高农户避免自然灾害如洪水冲垮路基带来的安全隐患。
数量指标：新建挡土墙≥4处；
质量指标：项目（工程）验收合格率100%
时效指标：项目（工程）完成时限：2024年12月31日前
成本指标：符合工程建设造价符合设计预算 
社会效益指标：受益群众人数≥501人
可持续影响指标：工程设计使用年限≥15年
服务对象满意度指标：受益人口满意度≥90%</t>
  </si>
  <si>
    <t>和平乡</t>
  </si>
  <si>
    <t>大寨村</t>
  </si>
  <si>
    <t>三江县和平乡大寨村板廖屯农田水利灌溉项目</t>
  </si>
  <si>
    <t>新建三面光水渠总长580米、加高水渠总长285米，DN200PE引水管长60米，拦河坝加高一座</t>
  </si>
  <si>
    <t>解决贫困村与非贫困村农户产业发展种植水稻农田水源保障问题，直接受益285户896人</t>
  </si>
  <si>
    <t>新建三面光水渠总长580米、加高水渠总长285米解决贫困村与非贫困村农户产业发展种植水稻农田水源保障问题
数量指标：新建水利设施≥1处；
质量指标：项目（工程）验收合格率≥100%；
时效指标：项目（工程）完成时限，2024年12月31日前；
成本指标：工程造价符合设计预算，符合；
社会效益指标：项目受益人口≥896人；
可持续影响指标：项目使用年限≥15年；
服务对象满意度指标：受益人口满意度≥90%。</t>
  </si>
  <si>
    <t>和平村</t>
  </si>
  <si>
    <t>和平乡和平村和平屯农田水利灌溉项目</t>
  </si>
  <si>
    <t>新建三面光水渠总长1800米、C20混凝土田埂13米，重建渡槽长12米，新建直径50涵管22米，水坝一座。</t>
  </si>
  <si>
    <t>通过建设农田水利，提高粮食征收率，提高农户发展生产便利性，提高农户种粮积极性，有效推动非粮化工作，直接受益195户581人。</t>
  </si>
  <si>
    <t>新建三面光水渠总长1800米、提高农户发展生产便利性，提高农户种粮积极性，有效推动非粮化工作。
数量指标：新建水利设施≥1处；
质量指标：项目（工程）验收合格率≥100%；
时效指标：项目（工程）完成时限，2024年12月31日前；
成本指标：工程造价符合设计预算，符合；
社会效益指标：项目受益人口≥581人；
可持续影响指标：项目使用年限≥15年；
服务对象满意度指标：受益人口满意度≥90%。</t>
  </si>
  <si>
    <t>板六村</t>
  </si>
  <si>
    <t>三江县和平乡板六村寨六屯麻干、拦桥农田水利灌溉项目</t>
  </si>
  <si>
    <t>清理水渠淤泥320米，拦水坝2座，跌水井一个。新建水渠690米，DN63PE引水管长600米</t>
  </si>
  <si>
    <t>完善村民产业发展条件，促进产业发展,直接受益155户521人</t>
  </si>
  <si>
    <t>新建三面光水渠总长690米、清理水渠淤泥总长320米、新建拦水坝2座、新建跌水井1个，完善村民产业发展条件，促进产业发展。
数量指标：新建水利设施≥1处；
质量指标：项目（工程）验收合格率≥100%；
时效指标：项目（工程）完成时限，2024年12月31日前；
成本指标：工程造价符合设计预算，符合；
社会效益指标：项目受益人口≥581人；
可持续影响指标：项目使用年限≥15年；
服务对象满意度指标：受益人口满意度≥90%。</t>
  </si>
  <si>
    <t>白郡村</t>
  </si>
  <si>
    <t>三江县高基乡白郡村上白郡屯拉郎桥梁建设工程</t>
  </si>
  <si>
    <t>新建桥总长23米，总宽5.5米。</t>
  </si>
  <si>
    <t>解决白郡村屯级道路通车问题，改善白郡村基础设施，方便258户920人出行水平。</t>
  </si>
  <si>
    <t>解决白郡村屯级道路通车问题，改善白郡村基础设施，方便258户920人出行水平。
数量指标：新建桥梁数≥1座；
质量指标：项目（工程）验收合格率≥100%；
时效指标：项目（工程）完成时限，2024年12月31日前；
成本指标：工程造价符合设计预算，符合；
社会效益指标：项目受益人口≥920人；
可持续影响指标：项目使用年限≥15年；
服务对象满意度指标：受益人口满意度≥90%。</t>
  </si>
  <si>
    <t>三江县高基乡白郡村寨旺农田水利设施建设工程（路水冲至江洲坪）</t>
  </si>
  <si>
    <t>新建三面光水渠1020米，新建拦水坝一座长4米，高1.4米。</t>
  </si>
  <si>
    <t>解决农田灌溉问题，改善民生，促进农业稳定发展</t>
  </si>
  <si>
    <t>解决农田灌溉问题，改善民生，促进农业稳定发展
数量指标：新建水利设施≥1处；
质量指标：项目（工程）验收合格率≥100%；
时效指标：项目（工程）完成时限，2024年12月31日前；
成本指标：工程造价符合设计预算，符合；
社会效益指标：项目受益人口≥920人；
可持续影响指标：项目使用年限≥15年；
服务对象满意度指标：受益人口满意度≥90%。</t>
  </si>
  <si>
    <t>林溪村</t>
  </si>
  <si>
    <t>林溪镇林溪村环城路至弄团村委道路拓宽建设工程</t>
  </si>
  <si>
    <t>道路由3.5米加宽至5.5米、长4766米（具体加宽由实际路况决定）。</t>
  </si>
  <si>
    <t>解决村屯级道路通车问题，改善村基础设施，提升旅游交通水平。解决860户3600人出行问题</t>
  </si>
  <si>
    <t>解决村屯级道路通车问题，改善村基础设施，提升旅游交通水平。解决860户3600人出行问题
数量指标：拓宽道路≥4.7公里；
质量指标：项目（工程）验收合格率≥100%；
时效指标：项目（工程）完成时限，2024年12月31日前；
成本指标：工程造价符合设计预算，符合；
社会效益指标：项目受益人口≥3600人；
可持续影响指标：项目使用年限≥15年；
服务对象满意度指标：受益人口满意度≥90%。</t>
  </si>
  <si>
    <t>良口乡</t>
  </si>
  <si>
    <t>和里村</t>
  </si>
  <si>
    <t>良口乡和里村欧阳屯人饮工程项目</t>
  </si>
  <si>
    <t>新建150m³蓄水池1座,新建管网总长13550米,新建3.5m*1.0m拦水坝1座，新建3.0m*1.5m*1.5m沉砂过滤池1座。</t>
  </si>
  <si>
    <t>2024年4月开工，2024年8月竣工验收</t>
  </si>
  <si>
    <t>解决农村饮水安全问题，保证216户875人饮水安全</t>
  </si>
  <si>
    <t>新建150m³蓄水池1座,新建管网总长13550米,新建3.5m*1.0m拦水坝1座，新建3.0m*1.5m*1.5m沉砂过滤池1座。解决农村饮水安全问题，保证216户875人饮水安全。
数量指标：新建人饮设施≥1处；
质量指标：项目（工程）验收合格率100%
时效指标：项目（工程）完成时限：2024年12月31日前
成本指标：符合工程建设造价符合设计预算 
社会效益指标：受益群众人数≥875人
可持续影响指标：工程设计使用年限≥15年
服务对象满意度指标：受益人口满意度≥90%</t>
  </si>
  <si>
    <t>良口乡和里村金刚屯耕作区防洪步道建设工程</t>
  </si>
  <si>
    <t>新建防护提440米、道路加宽2.5米长100米、新建栏杆长60米</t>
  </si>
  <si>
    <t>通过该项目改善交通基础设施，解决了48户村民204人产业发展交通不便的情况，发展产业提供便利，促进产业发展</t>
  </si>
  <si>
    <t>建设新建防护提440米、道路加宽2.5米长100米、新建栏杆长60米，为村民发展产业提供便利，促进产业发展。
数量指标：新建防护提≥0.44公里；
质量指标：项目（工程）验收合格率100%
时效指标：项目（工程）完成时限：2024年12月31日前
成本指标：符合工程建设造价符合设计预算 
社会效益指标：受益群众人数≥204人
可持续影响指标：工程设计使用年限≥15年
服务对象满意度指标：受益人口满意度≥90%</t>
  </si>
  <si>
    <t>良口村</t>
  </si>
  <si>
    <t>良口乡良口大桥头到良口乡中心小学校门口及中心幼儿园附近道路提升改造工程</t>
  </si>
  <si>
    <t>㎡</t>
  </si>
  <si>
    <t>1、总硬化面积2300平方米。
2、破除C25混凝土厚度200mm,总面积2100平方米，外运5km弃土。
3.新建挡土墙3处共42米。</t>
  </si>
  <si>
    <t>2024年3月开工
2024年12月竣工验收</t>
  </si>
  <si>
    <t>通过改善交通条件，完善道路建设，解决272户1105方便群众出行并降低农产品运输成本。</t>
  </si>
  <si>
    <t>通过改善交通条件，方便当地人生活出行并降低农产品运输成本。
数量指标：新建道路硬化≥2300平方米；
质量指标：项目（工程）验收合格率100%
时效指标：项目（工程）完成时限：2024年12月31日前
成本指标：符合工程建设造价符合设计预算 
社会效益指标：受益群众人数≥1105人
可持续影响指标：工程设计使用年限≥15年
服务对象满意度指标：受益人口满意度≥90%</t>
  </si>
  <si>
    <t>匡里村</t>
  </si>
  <si>
    <t>三江县富禄乡匡里村匡里屯，青旗屯水利设施建设项目</t>
  </si>
  <si>
    <t>新建30*30三面光水渠2400米；新建63管1451米；新建拦水坝6个</t>
  </si>
  <si>
    <t>通过改善农田灌溉水利设施，解决匡里村匡里屯及青旗屯449户村民1742人产业发展供水灌溉问题，方便村民灌溉农田。</t>
  </si>
  <si>
    <t>解决村民产业发展供水灌溉问题，为村民发展产业提供便利，促进产业发展
数量指标：新建水利设施≥1处；
质量指标：项目（工程）验收合格率≥100%；
时效指标：项目（工程）完成时限，2024年12月31日前；
成本指标：工程造价符合设计预算，符合；
社会效益指标：项目受益人口≥1742人；
可持续影响指标：项目使用年限≥15年；
服务对象满意度指标：受益人口满意度≥90%。</t>
  </si>
  <si>
    <t>三江县同乐乡同乐村平溪屯至归洋林区道路建设项目</t>
  </si>
  <si>
    <t>长5760米产业路路基调整铺设15cm碎石，挡土墙853立方，圆管涵4道。</t>
  </si>
  <si>
    <t>通过改善交通条件，完善道路建设，方便1402户4963人群众开展林区生产活动并降低农产品运输成本。</t>
  </si>
  <si>
    <t>林区道路建设5.76公里，通过改善交通条件，方便当地人开展林区生产活动并降低农产品运输成本。
数量指标：提升林区道路条件里程≥5.76公里；
质量指标：项目（工程）验收合格率≥100%；
时效指标：项目（工程）完成时限，2024年12月31日前；
成本指标：工程造价符合设计预算，符合；
社会效益指标：项目受益人口≥4963人；
可持续影响指标：项目使用年限≥15年；
服务对象满意度指标：受益人口满意度≥90%。</t>
  </si>
  <si>
    <t>三江县同乐乡同乐村平溪屯至归洋冲人饮工程</t>
  </si>
  <si>
    <t>新建de63给水管4250米，沉砂过滤池了个，拦水坝2个</t>
  </si>
  <si>
    <t>通过改善饮水条件，提高1402户1963人的生活饮水质量，确保饮水安全</t>
  </si>
  <si>
    <t>解决脱贫村用水不足问题，保障该村群众的生活用水安全
数量指标：新建人饮设施≥1处；
质量指标：项目（工程）验收合格率≥100%；
时效指标：项目（工程）完成时限，2024年8月前；
成本指标：工程造价符合设计预算，符合；
社会效益指标：项目受益人口≥4000人；
可持续影响指标：项目使用年限≥15年；
服务对象满意度指标：受益人口满意度≥90%。</t>
  </si>
  <si>
    <t>岜团村</t>
  </si>
  <si>
    <t>三江县独峒镇岜团村培石头至下亚水利修建工程</t>
  </si>
  <si>
    <t>铺设DN200PE水管3002米，新建拦水坝长10.3米，高3米</t>
  </si>
  <si>
    <t>2024年3月开工，2024年8月竣工验收</t>
  </si>
  <si>
    <t>通过改善农田灌溉问题，解决130户523人村民产业发展供水灌溉问题，方便村民灌溉农田。</t>
  </si>
  <si>
    <t>通过改善农田灌溉问题，解决130户523人村民产业发展供水灌溉问题，方便村民灌溉农田。
数量指标：新建农田灌溉水管长度≥3千米； 
数量指标：新建农田拦水坝数量≥1处；
质量指标：项目（工程）验收合格率≥100%；
时效指标：项目（工程）完成时限，2024年12月31日前；
成本指标：工程造价符合设计预算，符合；
社会效益指标：项目受益人口≥523人；
可持续影响指标：项目使用年限≥15年；
服务对象满意度指标：受益人口满意度≥90%。</t>
  </si>
  <si>
    <t>梅林乡</t>
  </si>
  <si>
    <t>梅林村</t>
  </si>
  <si>
    <t>三江县梅林乡梅林村“二月二”林区道路建设项目</t>
  </si>
  <si>
    <t>处</t>
  </si>
  <si>
    <t>新建路基修复11处2214m³；新建防撞墙61m³；新建管涵12米。</t>
  </si>
  <si>
    <t>解决村产业路需要，为1160户村民4617人发展产业提供便利，促进产业发展</t>
  </si>
  <si>
    <t>解决村产业路需要，为村民发展产业提供便利，促进产业发展
数量指标：新建挡土墙≥11处；
质量指标：项目（工程）验收合格率≥100%；
时效指标：项目（工程）完成时限，2024年12月31日前；
成本指标：工程造价符合设计预算，符合；
社会效益指标：项目受益人口≥4617人；
可持续影响指标：项目使用年限≥15年；
服务对象满意度指标：受益人口满意度≥90%。</t>
  </si>
  <si>
    <t>洋溪乡</t>
  </si>
  <si>
    <t>信洞村</t>
  </si>
  <si>
    <t>洋溪乡信洞村面长农田水利建设项目</t>
  </si>
  <si>
    <t>30cm×30cm现浇混凝土水渠1320米</t>
  </si>
  <si>
    <t>通过改善农田灌溉问题，解决168位村民产业发展供水灌溉问题，方便村民灌溉农田。</t>
  </si>
  <si>
    <t>解决村民产业发展供水灌溉问题，为村民发展产业提供便利，促进产业发展
数量指标：新建水利设施≥1处；
质量指标：项目（工程）验收合格率≥100%；
时效指标：项目（工程）完成时限，2024年12月31日前；
成本指标：工程造价符合设计预算，符合；
社会效益指标：项目受益人口≥1857人；
可持续影响指标：项目使用年限≥15年；
服务对象满意度指标：受益人口满意度≥90%。</t>
  </si>
  <si>
    <t>勇伟村</t>
  </si>
  <si>
    <t>洋溪乡勇伟村人饮提升与维修建设项目</t>
  </si>
  <si>
    <t>安装63PE管200米，安装DN100镀锌管150米，完成拦水坝3个，完成沉沙井2座</t>
  </si>
  <si>
    <t>通过改善饮水条件，提高2031位群众的生活饮水质量，确保饮水安全</t>
  </si>
  <si>
    <t>提高群众生活饮水质量，确保饮水安全
数量指标：新建人饮设施≥1处；
质量指标：项目（工程）验收合格率≥100%；
时效指标：项目（工程）完成时限，2024年12月31日前；
成本指标：工程造价符合设计预算，符合；
社会效益指标：项目受益人口≥2031人；
可持续影响指标：项目使用年限≥15年；
服务对象满意度指标：受益人口满意度≥90%。</t>
  </si>
  <si>
    <t>洋溪村</t>
  </si>
  <si>
    <t>洋溪村让口屯让口屯平寨冲农田水利建设项目</t>
  </si>
  <si>
    <t>300mm×300mm现浇混凝土水渠650米，安装110PE管45米</t>
  </si>
  <si>
    <t>解决村民产业发展供水灌溉问题，为村民发展产业提供便利，促进产业发展
数量指标：新建水利设施≥1处；
质量指标：项目（工程）验收合格率≥100%；
时效指标：项目（工程）完成时限，2024年12月31日前；
成本指标：工程造价符合设计预算，符合；
社会效益指标：项目受益人口≥168人；
可持续影响指标：项目使用年限≥15年；
服务对象满意度指标：受益人口满意度≥90%。</t>
  </si>
  <si>
    <t>红岩村</t>
  </si>
  <si>
    <t>红岩村红岩屯新村人饮工程提升水源管建设项目</t>
  </si>
  <si>
    <t>安装25PE管710米，安装DN100镀锌管910米，阀门井3个</t>
  </si>
  <si>
    <t>通过改善饮水条件，提高497位群众的生活饮水质量，确保饮水安全</t>
  </si>
  <si>
    <t>解决脱贫村用水不足问题，保障该村群众的生活消防用水安全
数量指标：新建人饮设施≥1处；
质量指标：项目（工程）验收合格率≥100%；
时效指标：项目（工程）完成时限，2024年12月31日前；
成本指标：工程造价符合设计预算，符合；
社会效益指标：项目受益人口≥497人；
可持续影响指标：项目使用年限≥15年；
服务对象满意度指标：受益人口满意度≥90%。</t>
  </si>
  <si>
    <t>洋溪乡洞村信洞屯人饮管维修项目</t>
  </si>
  <si>
    <t>安装40PE管1060米</t>
  </si>
  <si>
    <t>通过改善饮水条件，提高1857位群众的生活饮水质量，确保饮水安全</t>
  </si>
  <si>
    <t>提高群众生活饮水质量，确保饮水安全
数量指标：新建人饮设施≥1处；
质量指标：项目（工程）验收合格率≥100%；
时效指标：项目（工程）完成时限，2024年12月31日前；
成本指标：工程造价符合设计预算，符合；
社会效益指标：项目受益人口≥1857人；
可持续影响指标：项目使用年限≥15年；
服务对象满意度指标：受益人口满意度≥90%。</t>
  </si>
  <si>
    <t>斗江镇</t>
  </si>
  <si>
    <t>斗江社区</t>
  </si>
  <si>
    <t>斗江镇斗江社区江口屯寨口扩建项目</t>
  </si>
  <si>
    <t>新建道路扩宽由3.5米扩宽至4.5米，长度20米</t>
  </si>
  <si>
    <t>2024年1月开工
2024年9月竣工验收</t>
  </si>
  <si>
    <t>以工代赈任务</t>
  </si>
  <si>
    <t>解决江口屯至滩底村安全通车问题，方便斗江至滩底村、拉旦村出行水平。</t>
  </si>
  <si>
    <t>解决江口屯至滩底村安全通车问题，改善江口屯基础设施，方便斗江至滩底村、拉旦村出行水平
数量指标：道路拓宽≥1处；
质量指标：项目（工程）验收合格率≥100%；
时效指标：项目（工程）完成时限，2024年12月31日前；
成本指标：工程造价符合设计预算，符合；
社会效益指标：项目受益人口≥241人；
可持续影响指标：项目使用年限≥15年；
服务对象满意度指标：受益人口满意度≥90%。</t>
  </si>
  <si>
    <t>斗江镇斗江社区甘洞中屯公路桥梁建设工程项目</t>
  </si>
  <si>
    <t>新建18米长，5.5米宽桥。</t>
  </si>
  <si>
    <t>解决甘洞屯通车交通安全问题，改善甘洞屯基础设施，方便甘洞屯172户622人出行</t>
  </si>
  <si>
    <t>解决甘洞屯通车交通安全问题，改善甘洞屯基础设施，方便甘洞屯172户622人出行
数量指标：新建桥梁≥1座；
质量指标：项目（工程）验收合格率≥100%；
时效指标：项目（工程）完成时限，2024年12月31日前；
成本指标：工程造价符合设计预算，符合；
社会效益指标：项目受益人口≥622人；
可持续影响指标：项目使用年限≥15年；
服务对象满意度指标：受益人口满意度≥90%。</t>
  </si>
  <si>
    <t>牙林村</t>
  </si>
  <si>
    <t>斗江镇牙林村坡吝屯林区基础设施工程建设项目（二期）</t>
  </si>
  <si>
    <t>防护墙长446米</t>
  </si>
  <si>
    <t>解决脱贫村产业发展需要，改善脱贫村基础设施，受益人口98户317人，涉及的农田220亩，茶叶地160亩。</t>
  </si>
  <si>
    <t>解决脱贫村产业发展需要，改善脱贫村基础设施，受益人口98户317人，
数量指标：新建挡土墙≥446米；
质量指标：项目（工程）验收合格率≥100%；
时效指标：项目（工程）完成时限，2024年12月31日前；
成本指标：工程造价符合设计预算，符合；
社会效益指标：项目受益人口≥317人；
可持续影响指标：项目使用年限≥15年；
服务对象满意度指标：受益人口满意度≥90%。</t>
  </si>
  <si>
    <t>三江县程村乡泗里村严溪屯麻子冲林区道路维修项目</t>
  </si>
  <si>
    <t>整平道路4364m（碎石垫层为16125.2㎡），新建圆管涵32m。</t>
  </si>
  <si>
    <t>2024年1月开工，
2024年12月竣工验收</t>
  </si>
  <si>
    <t>解决脱贫村产业路通车问题，完善基础设施建设，方便245户918人出行水平。</t>
  </si>
  <si>
    <t>解决脱贫村产业路通车问题，完善基础设施建设，方便245户918人出行水平。
数量指标：新建碎石道路≥4.364公里；
质量指标：项目（工程）验收合格率≥100%；
时效指标：项目（工程）完成时限，2024年12月31日前；
成本指标：工程造价符合设计预算，符合；
社会效益指标：项目受益人口≥918人；
可持续影响指标：项目使用年限≥15年；
服务对象满意度指标：受益人口满意度≥90%。</t>
  </si>
  <si>
    <t>三江县程村乡泗里村严溪屯至老堡乡车田村林区道路维修项目</t>
  </si>
  <si>
    <t>整平道路2555m（碎石垫层为10640.4㎡），新建圆管涵64m。</t>
  </si>
  <si>
    <t>通过该项目完善级村基础设施，保障245户村民918人的生产安全</t>
  </si>
  <si>
    <t>通过该项目完善级村基础设施，保障245户村民918人的生产安全
数量指标：新建碎石道路≥2.555公里；
质量指标：项目（工程）验收合格率≥100%；
时效指标：项目（工程）完成时限，2024年12月31日前；
成本指标：工程造价符合设计预算，符合；
社会效益指标：项目受益人口≥918人；
可持续影响指标：项目使用年限≥15年；
服务对象满意度指标：受益人口满意度≥90%。</t>
  </si>
  <si>
    <t>新民村</t>
  </si>
  <si>
    <t>三江县梅林乡新民村省口屯基础项目</t>
  </si>
  <si>
    <t>新建1-8米现浇空心板桥，桥梁全长8m，总宽3m；道路硬化总长420米；新建挡土墙4幅；新建2道30涵管总长8米。</t>
  </si>
  <si>
    <t>通过该项目改善脱贫村基础设施。为1056户村民3995人的发展产业提供便利，促进产业发展</t>
  </si>
  <si>
    <t>通过该项目改善脱贫村基础设施。为1056户村民3995人的发展产业提供便利，促进产业发展
数量指标：新建硬化路≥420米；
质量指标：项目（工程）验收合格率≥100%；
时效指标：项目（工程）完成时限，2024年12月31日前；
成本指标：工程造价符合设计预算，符合；
社会效益指标：项目受益人口≥3995人；
可持续影响指标：项目使用年限≥15年；
服务对象满意度指标：受益人口满意度≥90%。</t>
  </si>
  <si>
    <t>弄团村</t>
  </si>
  <si>
    <t>三江县林溪镇弄团村都亮屯道路桥梁工程</t>
  </si>
  <si>
    <t>桥1一10m，长16m，宽5.5m，宽净4.5m，防护墙</t>
  </si>
  <si>
    <t>2024年10月开工，
2024年12月竣工验收</t>
  </si>
  <si>
    <t>通过该项目完善级村基础设施，保障30户村民121人的生产安全</t>
  </si>
  <si>
    <t>通过该项目完善级村基础设施，保障30户村民121人的生产安全
数量指标：新建桥梁≥1座；
质量指标：项目（工程）验收合格率≥100%；
时效指标：项目（工程）完成时限，2024年12月31日前；
成本指标：工程造价符合设计预算，符合；
社会效益指标：项目受益人口≥121人；
可持续影响指标：项目使用年限≥15年；
服务对象满意度指标：受益人口满意度≥90%。</t>
  </si>
  <si>
    <t>乡村振兴局</t>
  </si>
  <si>
    <t>南站社区</t>
  </si>
  <si>
    <t>2024年三江县易地搬迁万亩茶园基础设施项目（易安后扶项目）</t>
  </si>
  <si>
    <t xml:space="preserve">人工管护1200亩）、道路工程30.776公里、茶园生态附属修复工程7项、茶园配电监控4项、给排水灌溉4项、管理房3栋、三面光排水沟22.332公里。
</t>
  </si>
  <si>
    <t>2024年1月开工，2024年12月竣工</t>
  </si>
  <si>
    <t xml:space="preserve">一、项目建设中，带动脱贫户和监测户务工就业，增加脱贫人口和监测对象收入来源，吸纳周边村民务工人数300人，其中脱贫户150人，每人每月收入2000元左右；二、项目建成后，江县易安茶业专业合作社实施管理运营，对于承包茶园的贫困户管理方式分为2种，一是“确股、确权、确地”形式，有254户易安贫困户签订该模式协议，有该茶园承包范围的经营权，按要求自行管护；二是“确股、确权、不确地”模式，有4554户易安贫困户签订该模式协议，由合作社统一运营，享有经营权和年终分红的权益，分红按持股份额分配，每户持有1股份额。                                                                                                                                                                                                                                                                                                                                                                                                                                                                                                                                                                                                                                                                                                                        </t>
  </si>
  <si>
    <t>数量指标：完善茶园的基础设施建设≥1个；                               质量指标：项目（工程）验收结果=合格；                      时效指标：项目（工程）完成时限≤2024年12月31日前；         成本指标：工程建设造价符合设计预算=符合；                  社会效益指标：受益人口数≥19538人；                         可持续影响指标：工程设计使用年限≥10年；</t>
  </si>
  <si>
    <t>2023年三江县生态产业园建设项目（茶叶、油茶）（易安后扶）</t>
  </si>
  <si>
    <t>新建两栋标准厂房，总用地面积约14.14亩，建筑总面积为6555.58平方米，项目主要建设2栋2层丙类标准厂房、1间设备用房。建设内容包含土建工程、装饰工程、电气工程、消防工程、给排水工程以及室外配套工程。</t>
  </si>
  <si>
    <t xml:space="preserve">一、项目建设中，带动脱贫户和监测户务工就业，增加脱贫人口和监测对象收入来源，吸纳周边村民务工人数60人，其中脱贫户13人，每人每月收入2000元左右；二、项目建成后，产业园厂房由县城投公司实施管理，通过厂房租赁方式获得收益，营运招聘保洁、保安等人员，优先录用脱贫户家庭成员，增加脱贫人口和监测对象收入来源，每年吸纳周边村民务工不少于20人，每人每月收入2500元左右，预计项目建成投产后在扣除运维费的情况下，能够分配给村级集体经济组织的年收益（固定+二次分红）达到30万元左右。                                                                                                                                                                                                                                                                                                                                                                                                                                                                                                                                                                                                                                                                                                                                   </t>
  </si>
  <si>
    <t>数量指标：标准厂房及其配套基础≥6555.58平方米；                               质量指标：项目（工程）验收结果=合格；                      时效指标：项目（工程）完成时限≤2024年12月31日前；         成本指标：工程建设造价符合设计预算=符合；                  社会效益指标：受益人口数≥19538人；                         可持续影响指标：工程设计使用年限≥50年；</t>
  </si>
  <si>
    <t>各村</t>
  </si>
  <si>
    <t>2024年三江县富禄苗族乡特色糯米产业基地建设项目</t>
  </si>
  <si>
    <t>完善岑旁村，纯德村，富禄村，仁里村，高岩村，匡里村浪泡屯等基地的灌溉项目，有18.1公里的网管，6.1公里的三面光工程。</t>
  </si>
  <si>
    <t>2024年3月开工，2024年9月竣工</t>
  </si>
  <si>
    <t>完善富禄大糯基地农田水利基础设施，促进产业发展，提高群众满意度，巩固脱贫成果。受益群众36000人。</t>
  </si>
  <si>
    <t>数量指标：新建管网及三面光水沟≥24.2公里；                       质量指标：项目（工程）验收结果=合格；                      时效指标：项目（工程）完成时限≤2024年12月31日前；         成本指标：工程建设造价符合设计预算=符合；                  社会效益指标：受益人口数≥2970人；                          可持续影响指标：工程设计使用年限≥10年；</t>
  </si>
  <si>
    <t>2024年三江县脱贫人口小额信贷贴息金</t>
  </si>
  <si>
    <t>放贷标准：5万/户</t>
  </si>
  <si>
    <t>完成小额扶贫贷款贴息，受益人口4500户18500人。</t>
  </si>
  <si>
    <t>建档立卡脱贫户贷款申请满足率≥90%；建档立卡脱贫户获得小额信贷贷款总金额（万元）≥6000；贷款发放及时率≥100%；小额信贷还款率≥90%；小额信贷贴息及时率≥100%；小额信贷贴息利率≤4.65%；受益群众户数≥4500户；受益人口满意度≥90%。</t>
  </si>
  <si>
    <t>2024年三江县脱贫人口小额信贷风险补偿金</t>
  </si>
  <si>
    <t>2024年三江县就业创业补助</t>
  </si>
  <si>
    <t>一、县内务工补助：1.在本县域内务工1个月以上(含）的脱贫户、监测户，按照实际务工月数，按照150元/人·月，最长不超过6个月的标准进行补助。2.在本县域内帮扶车间（含已升级为乡村就业工厂）1个月以上(含）的脱贫户、监测户，按照实际务工月数，按照400元/人·月，最长不超过6个月的标准进行补助。
二、交通补助：湖南省通道县、贵州省从江县、黎平县务工补助300元/人·年；广东省、贵州省、湖南省（不含通道县、从江县、黎平县）务工补助500元/人·年；除上述省份以外的其他省份地区务工补助800元/人·年；国外务工1000元/人。</t>
  </si>
  <si>
    <t>详见附件五</t>
  </si>
  <si>
    <t>脱贫人口（含监测对象）县域内稳定就业劳务补助发放人数≥5272人；脱贫人口（含监测对象）跨省就业一次性交通补助发放人数≥23045人；接受补助的农户中脱贫户占比≥100%；资助经费及时发放率 =100%；社会效益指标≥28317人；受益贫困人口满意度≥90%以上。</t>
  </si>
  <si>
    <t>2024年三江县乡村振兴公益岗补助</t>
  </si>
  <si>
    <t>公益岗补贴，第一档900元/人/月，第二档1200元/人/月，第三档1500元/人/月，第四档1716元/人/月，</t>
  </si>
  <si>
    <t>详见附件四</t>
  </si>
  <si>
    <t>2024年三江县"雨露计划"技能培训项目</t>
  </si>
  <si>
    <t>巩固三保障成果</t>
  </si>
  <si>
    <t>1.职业学历：2014年和2015年退出户职业学历教育资助标准（2400元/学年，按学期补助），2016年以来脱贫户职业学历教育补助标准（3000元/学年，按学期补助）；2.建档立卡脱贫户参加农民实用技术培训补助标准50元/人；3.短期技能培训——以奖代补，2014年和2015年退出户以短期技能培训—奖代补补助标准（700元/年），2016年以来脱贫户短期技能培训—以奖代补补助标准（800元/年）。</t>
  </si>
  <si>
    <t>完成雨露计划补助8000人次左右，提高了脱贫人口可持续发展能力，增强脱贫劳动力素质和就业能力</t>
  </si>
  <si>
    <t>资助建档立卡脱贫户人数≥9400人次；接受补助的学生中建档立卡脱贫户占比≥100%；资助标准达标率100%；资助经费及时发放率100%；受益建档立卡脱贫户≥6000户；受助学生满意度≥90%以上；受助学生家长满意度≥90%以上。</t>
  </si>
  <si>
    <t>三江县2024年乡村工匠技能推广和扶持项目</t>
  </si>
  <si>
    <t>对乡村工匠名师侗族刺绣博物馆基础设施改善，</t>
  </si>
  <si>
    <t>进一步提升乡村工匠名师发展产业，带动农民就业创业能力，</t>
  </si>
  <si>
    <t>质量指标：项目（工程）验收结果=合格；                      
时效指标：项目（工程）完成时限≤2024年12月31日前；         
成本指标：工程建设造价符合设计预算=符合；                                        
可持续影响指标：工程设计使用年限≥15年；</t>
  </si>
  <si>
    <t>各有关
乡镇</t>
  </si>
  <si>
    <t>各有关
村屯</t>
  </si>
  <si>
    <t>2024年三江县项目（扶贫）资产管护金</t>
  </si>
  <si>
    <t>对三江县2013年至2022年度项目（扶贫）资产进行管护，保障项目（扶贫）资产管理工作正常开展，资产持续正常使用，保障资金使用效益。附件三</t>
  </si>
  <si>
    <t>各乡镇</t>
  </si>
  <si>
    <t>详见附件三</t>
  </si>
  <si>
    <t>对三江县2013年至2022年度项目（扶贫）资产进行管护，保障项目（扶贫）资产管理工作正常开展，资产持续正常使用，保障资金使用效益。</t>
  </si>
  <si>
    <t>2023年巩固拓展脱贫攻坚成果和乡村振兴任务项目（续建）</t>
  </si>
  <si>
    <t>支付2023年衔接资金项目巩固拓展脱贫攻坚成果和乡村振兴任务项目尾款、质保金
。详见附件二</t>
  </si>
  <si>
    <t>各单位</t>
  </si>
  <si>
    <t>详见附件二</t>
  </si>
  <si>
    <t>支付三江县2023年度项目尾款、质保金，保障项目按时按质完成，保障资金使用效益。</t>
  </si>
  <si>
    <t>2024年三江县本级项目管理费</t>
  </si>
  <si>
    <t>2024年度资金项目设计预算、监理等项目管理费用。</t>
  </si>
  <si>
    <t>完成三江县2024年度资金项目管理费用支付管理，保障项目管理合法合规按时按质完成。</t>
  </si>
  <si>
    <t>三江县古宜镇南站社区黄花菜种植基地建设项目</t>
  </si>
  <si>
    <t>基地进出口门禁2个，茶园生产步道硬化7540m，产业路硬化875m，水泵房1座，水池5座，拦水坝1座，地头水柜14座，PE水管15682m，DN50镀锌钢管515m，DN25水龙头1600个。</t>
  </si>
  <si>
    <t>2024年1月开工
2024年12月竣工验收</t>
  </si>
  <si>
    <t>一是经济效益：预期总收益260万，每村可实现入股固定收入2.5万元，二是社会效益：项目实施建设中，可以为当地群众提供就业100人，进一步带动本地村民实现家门口务工增收，预计每人在项目务工可实现收入2000元-3000元/月。</t>
  </si>
  <si>
    <t>数量指标：新建黄花菜基地≥1处；                               质量指标：项目（工程）验收结果=合格；                      时效指标：项目（工程）完成时限≤2024年12月31日前；         成本指标：工程建设造价符合设计预算=符合；                  社会效益指标：受益人口数≥19581人；                         可持续影响指标：工程设计使用年限≥10年；</t>
  </si>
  <si>
    <t>沙宜村</t>
  </si>
  <si>
    <t>三江县斗江镇沙宜村生猪养殖场项目</t>
  </si>
  <si>
    <r>
      <rPr>
        <sz val="12"/>
        <rFont val="宋体"/>
        <charset val="134"/>
      </rPr>
      <t>新建设生猪栏舍</t>
    </r>
    <r>
      <rPr>
        <sz val="12"/>
        <rFont val="Times New Roman"/>
        <charset val="0"/>
      </rPr>
      <t>4500</t>
    </r>
    <r>
      <rPr>
        <sz val="12"/>
        <rFont val="宋体"/>
        <charset val="134"/>
      </rPr>
      <t>平方米，配备自动化供料系统，自动化环境控制系统，生产智能化监测系统，粪污有机肥化设施设备，及配套设施。</t>
    </r>
  </si>
  <si>
    <t>2024年6月开工2024年12月前结束</t>
  </si>
  <si>
    <t>集体经济项目</t>
  </si>
  <si>
    <t>发展沙宜村养殖产业，增加村集体经济实力，增加639户2237人人均收入，提高群众生活水平。</t>
  </si>
  <si>
    <t>运作方式：由公司负责建设并运营管理，交给三江县田源生态养殖有限有限责任公司经营，项目建成，村集体经济组织以投资入股的形式与公司开展合资合作并收取固定分红，合作期间村集体经济组织参与项目生产经营的监督工作，严格项目合同把关，落实履约保证金制度，乡镇党委与县司法局共同认真研究合同条款，确保合同条款合法合规；严格落实“四议两公开”，不损害村民利益。折旧方法采用平均年限法折旧，折旧年限30年，残值按3.33%，每年计提折旧额9.02万元，每村每年折旧2.25万元，由村集体经济组织承担。
风险防控：项目经营过程中禁止任何以项目资产作为抵押进行贷款等举债行为，经营风险由合作社与获扶持村共同承担，如项目停运清产，获扶持村将根据折旧情况，优先获得清产后的项目剩余资金；如获扶持村在经营中途退出项目经营，在提计厂房折旧后，按照剩余价值退还4个村本金。
预期效益：一是经济效益：预期总收益100万，每村可实现入股固定收入3.5万元，二是社会效益：项目实施建设中，可以为当地群众提供就业10人，进一步带动本地村民实现家门口务工增收，预计每人在项目务工可实现收入1500元-3000元/月。
收益分配：村集体以资金入股，每年按股金比例5%分红，预计每村每年3.5万元。</t>
  </si>
  <si>
    <t>数量指标：新建养猪厂≥1处
质量指标：项目（工程）验收结果=合格；                     
时效指标：项目（工程）完成时限≤2024年12月31日前；         
成本指标：工程建设造价符合设计预算=符合；                 
社会效益指标：受益人口数≥2237人；                        
可持续影响指标：工程设计使用年限≥10年；</t>
  </si>
  <si>
    <t>三江县丹洲镇冠隆福生种养基地项目</t>
  </si>
  <si>
    <t>1.项目占地面积25.9796亩。2.项目一期计划建设两栋猪栏（36X72㎡/栋），建筑面积5184㎡。</t>
  </si>
  <si>
    <t>一是经济效益：预期总收益120万，每村可实现入股固定收入3万元，二是社会效益：项目实施建设中，可以为当地群众提供就业10人，进一步带动本地村民实现家门口务工增收，预计每人在养殖基地务工可实现收入4000元-5000元/月；</t>
  </si>
  <si>
    <t>数量指标：新建养殖厂≥一处；                               质量指标：项目（工程）验收结果=合格；                      时效指标：项目（工程）完成时限≤2024年12月31日前；         成本指标：工程建设造价符合设计预算=符合；                  社会效益指标：受益人口数≥1914人；                         可持续影响指标：工程设计使用年限≥20年；</t>
  </si>
  <si>
    <t>光辉村</t>
  </si>
  <si>
    <t>三江县古宜镇光辉村马湾茶场水肥一体化项目</t>
  </si>
  <si>
    <t>沉沙池一座，引水管网建设。</t>
  </si>
  <si>
    <t>2024年3月开工，2024年7月竣工</t>
  </si>
  <si>
    <t>改善生产生活条件，促进产业发展，巩固脱贫成果。受益群众1000人。</t>
  </si>
  <si>
    <t>数量指标：新建沉沙池≥1座；                                质量指标：项目（工程）验收结果=合格；                      时效指标：项目（工程）完成时限≤2024年12月31日前；         成本指标：工程建设造价符合设计预算=符合；                  社会效益指标：受益人口数≥100人；                          可持续影响指标：工程设计使用年限≥10年；</t>
  </si>
  <si>
    <t>洲北村</t>
  </si>
  <si>
    <t>三江县古宜镇洲北村道路水毁修复工程</t>
  </si>
  <si>
    <t>（1）道路路面修复752m，路面宽度4.5m共8处；（2）盖板涵修复1座长23m；（3）新建水毁路基修复231m,共5处；（4）增设波形护栏184m。</t>
  </si>
  <si>
    <t>提升道路交通安全，方便群众出行。受益群众1206人。</t>
  </si>
  <si>
    <t>数量指标：盖板涵修复≥1座；                                数量指标：水毁路基修复≥5处；                              质量指标：项目（工程）验收结果=合格；                      时效指标：项目（工程）完成时限≤2024年12月31日前；         成本指标：工程建设造价符合设计预算=符合；                  社会效益指标：受益人口数≥1206人；                          可持续影响指标：工程设计使用年限≥10年；</t>
  </si>
  <si>
    <t>马坪村</t>
  </si>
  <si>
    <t>三江县古宜镇马坪村大里屯通屯路水毁路基维修工程(提升村)</t>
  </si>
  <si>
    <t>（1）道路路面修复90m，共3处；（2）新建挡土墙169m,共5处；（3）增设波形护栏329m。</t>
  </si>
  <si>
    <t>提升道路交通安全，方便群众出行。受益群众1706人。</t>
  </si>
  <si>
    <t>数量指标：路面修复≥3处；                                  数量指标：水毁路基修复≥5处；                              质量指标：项目（工程）验收结果=合格；                      时效指标：项目（工程）完成时限≤2024年12月31日前；         成本指标：工程建设造价符合设计预算=符合；                  社会效益指标：受益人口数≥1706人；                          可持续影响指标：工程设计使用年限≥10年；</t>
  </si>
  <si>
    <t>车田村</t>
  </si>
  <si>
    <t>三江县老堡乡车田村脑寨屯寨铅脚河堤路建设</t>
  </si>
  <si>
    <t>1、清理河道淤泥长205米、深0.5米；
2、破除原有水泥路面，新建硬化路面长196米，宽3米；在K0+160~K0+180处右侧硬化长14米；
3、新建涵管，长4米；新建3处河堤：1号河堤长42米，高5米，2号河堤长118米，高4米，3号河堤长49米，高4米。</t>
  </si>
  <si>
    <t>2024年3月开工，2024年8月竣工</t>
  </si>
  <si>
    <t>改善的生产生活条件，促进产业发展，方便群众出行，巩固脱贫成果，受益群众650人。</t>
  </si>
  <si>
    <t>数量指标：道路硬化建设里程≥0.196公里；                               质量指标：项目（工程）验收结果=合格；                                时效指标：项目（工程）完成时限≤2024年12月31日前；                   成本指标：工程建设造价符合设计预算=符合；                             社会效益指标：受益人口数≥650人；                                      可持续影响指标：工程设计使用年限≥15年；</t>
  </si>
  <si>
    <t>漾口村</t>
  </si>
  <si>
    <t>三江县老堡乡漾口村长田屯道路硬化</t>
  </si>
  <si>
    <t>1、新建水泥路硬化长244米，路面宽4.5米。
2、开挖土石方路段长244米，路基宽5.5米。
3、新建2处路基防护：1号路基防护长40.7米，平均总高2米；2号路基防护长39.3米，平均总高3.6米。</t>
  </si>
  <si>
    <t>改善的生产生活条件，促进产业发展，方便群众出行，巩固脱贫成果，受益群众309人。</t>
  </si>
  <si>
    <t>数量指标：道路硬化建设里程≥0.244公里；                               质量指标：项目（工程）验收结果=合格；                                时效指标：项目（工程）完成时限≤2024年12月31日前；                   成本指标：工程建设造价符合设计预算=符合；                             社会效益指标：受益人口数≥309人；                                      可持续影响指标：工程设计使用年限≥15年；</t>
  </si>
  <si>
    <t>曲村</t>
  </si>
  <si>
    <t>三江县老堡乡下曲屯曲泠瀑布路口至罗凤山林区产业路硬化</t>
  </si>
  <si>
    <t>1、道路长度406米，其中硬化长334米，宽3.5米 ；                                                                                  2、道路挖土石方4075立方，回填66立方；                                                                                                                       3、圆管涵42米/3道；                                                                                                                                             4、减速带17组，波形护栏长236米；新建2处路基防护：1号路基防护长86米高4米，2号路基防护长50米高4米。</t>
  </si>
  <si>
    <t>改善的生产生活条件，促进产业发展，方便群众出行，巩固脱贫成果，受益群众1084人。</t>
  </si>
  <si>
    <t>数量指标：道路硬化建设里程≥0.334公里；                               质量指标：项目（工程）验收结果=合格；                                时效指标：项目（工程）完成时限≤2024年12月31日前；                   成本指标：工程建设造价符合设计预算=符合；                             社会效益指标：受益人口数≥1084人；                                      可持续影响指标：工程设计使用年限≥15年；</t>
  </si>
  <si>
    <t>边浪村</t>
  </si>
  <si>
    <t>三江县老堡乡边浪村竹窝屯屯内道路硬化项目</t>
  </si>
  <si>
    <t>1、道路硬化路线全长0.366公里，路面宽度4.5米；2、新建波形防护栏360米；3、新建标志牌5块，设置减速标线23处。</t>
  </si>
  <si>
    <t>改善的生产生活条件，促进产业发展，方便群众出行，巩固脱贫成果，受益群众464人。</t>
  </si>
  <si>
    <t>数量指标：道路硬化建设里程≥0.366公里；                               质量指标：项目（工程）验收结果=合格；                                时效指标：项目（工程）完成时限≤2024年12月31日前；                   成本指标：工程建设造价符合设计预算=符合；                             社会效益指标：受益人口数≥464人；                                      可持续影响指标：工程设计使用年限≥15年；</t>
  </si>
  <si>
    <t>三江县老堡乡东竹村东泠屯产业路水毁维修项目</t>
  </si>
  <si>
    <t>1、新建水泥路硬化长418米，宽3.5米；
2、开挖土石方路段长418米，宽4.5米；
3、新建1处河堤：1号河堤长137米，总高4.1米。
4、新建圆管涵长8米/1道。</t>
  </si>
  <si>
    <t>改善的生产生活条件，促进产业发展，方便群众出行，巩固脱贫成果，受益群众902人。</t>
  </si>
  <si>
    <t>数量指标：道路硬化建设里程≥0.418公里；                               质量指标：项目（工程）验收结果=合格；                                时效指标：项目（工程）完成时限≤2024年12月31日前；                   成本指标：工程建设造价符合设计预算=符合；                             社会效益指标：受益人口数≥902人；                                      可持续影响指标：工程设计使用年限≥15年；</t>
  </si>
  <si>
    <t>三江县老堡乡东竹村界脚屯河道治理项目</t>
  </si>
  <si>
    <t>新建防护堤总长338.5米。</t>
  </si>
  <si>
    <t>改善的生产生活条件，促进产业发展，方便群众出行，巩固脱贫成果，受益群众248人。</t>
  </si>
  <si>
    <t>数量指标：防护堤建设里程≥0.338公里；                               质量指标：项目（工程）验收结果=合格；                                时效指标：项目（工程）完成时限≤2024年12月31日前；                   成本指标：工程建设造价符合设计预算=符合；                             社会效益指标：受益人口数≥248人；                                      可持续影响指标：工程设计使用年限≥10年；</t>
  </si>
  <si>
    <t>三江县老堡乡漾口村泗坡头屯脐橙园产业路修复工程</t>
  </si>
  <si>
    <t>1、清理土方长280米、厚0.3米、宽2.5米；
2、原水泥路面破碎，重新硬化长280米，宽2.5米；
3、新建四处路基防护：1号路基防护长18米，高5.5米；2号路基防护长11米，高3.5米；3号路基防护长21米，高4.5米；4号路基防护长20米，高2米。</t>
  </si>
  <si>
    <t>改善的生产生活条件，促进产业发展，方便群众出行，巩固脱贫成果，受益群众300人。</t>
  </si>
  <si>
    <t>数量指标：道路硬化建设里程≥0.28公里；                               质量指标：项目（工程）验收结果=合格；                                时效指标：项目（工程）完成时限≤2024年12月31日前；                   成本指标：工程建设造价符合设计预算=符合；                             社会效益指标：受益人口数≥300人；                                      可持续影响指标：工程设计使用年限≥15年；</t>
  </si>
  <si>
    <t>三江县老堡乡东竹村界脚屯屯内道路硬化项目</t>
  </si>
  <si>
    <t>1、新建水泥路硬化长92米，路面宽3.5米。
2、开挖土石方路段长92米，路基宽4.5米。
3、新建1处路基防护：1号路基防护长32.2米，平均总高3.9米。
4、新建圆管涵长17米/2道；新建盖板涵长6.5米/1道。</t>
  </si>
  <si>
    <t>2024年3月开工，2024年6月竣工</t>
  </si>
  <si>
    <t>数量指标：道路硬化建设里程≥0.092公里；                               质量指标：项目（工程）验收结果=合格；                                时效指标：项目（工程）完成时限≤2024年12月31日前；                   成本指标：工程建设造价符合设计预算=符合；                             社会效益指标：受益人口数≥248人；                                      可持续影响指标：工程设计使用年限≥15年；</t>
  </si>
  <si>
    <t>高亚村</t>
  </si>
  <si>
    <t>三江县独峒镇高亚村部至盘长道路硬化项目</t>
  </si>
  <si>
    <t>硬化道路4.5米宽，2.26公里，圆管涵88米，防护栏2.144米。</t>
  </si>
  <si>
    <t>改善的生产生活条件，促进产业发展，方便群众出行，巩固脱贫成果，受益群众523人。</t>
  </si>
  <si>
    <t>数量指标：道路硬化建设里程≥2.26公里；                     质量指标：项目（工程）验收结果=合格；                      时效指标：项目（工程）完成时限≤2024年12月31日前；         成本指标：工程建设造价符合设计预算=符合；                  社会效益指标：受益人口数≥523人；                          可持续影响指标：工程设计使用年限≥15年；</t>
  </si>
  <si>
    <t>里盘村</t>
  </si>
  <si>
    <t>三江县独峒镇里盘至高亚村部通村公路硬化工程（里盘寨中间至下亚盘长山段）</t>
  </si>
  <si>
    <t>硬化道路主线4.5米宽、支线3.5米宽，1.785公里，圆管涵1道、路基防护1处，防护栏1412米。</t>
  </si>
  <si>
    <t>改善的生产生活条件，促进产业发展，方便群众出行，巩固脱贫成果，受益群众6710人。</t>
  </si>
  <si>
    <t>数量指标：道路硬化建设里程≥1.785公里；                     质量指标：项目（工程）验收结果=合格；                      时效指标：项目（工程）完成时限≤2024年12月31日前；         成本指标：工程建设造价符合设计预算=符合；                  社会效益指标：受益人口数≥6710人；                          可持续影响指标：工程设计使用年限≥15年；</t>
  </si>
  <si>
    <t>三江县独峒镇干冲村小黄牛养殖基地配电项目</t>
  </si>
  <si>
    <t>新立12米高性能电杆15根，新装拉线8组，新装250KVA变压器1台。</t>
  </si>
  <si>
    <t>解决干冲村小黄牛基地的电力问题，提升基地的基础设施服务水平。受益脱贫人口265户1165人。</t>
  </si>
  <si>
    <t>干冲村合关至贵州交界</t>
  </si>
  <si>
    <t>三江县独峒镇干冲村合关至贵州交界产业路硬化工程</t>
  </si>
  <si>
    <t>硬化道路3.5米宽，0.885公里，圆管涵29米，防护栏0.796公里，路基防护30米。</t>
  </si>
  <si>
    <t>改善的生产生活条件，促进产业发展，方便群众出行，巩固脱贫成果，受益群众5396人。</t>
  </si>
  <si>
    <t>数量指标：道路硬化建设里程≥0.885公里；                     质量指标：项目（工程）验收结果=合格；                      时效指标：项目（工程）完成时限≤2024年12月31日前；         成本指标：工程建设造价符合设计预算=符合；                  社会效益指标：受益人口数≥5396人；                          可持续影响指标：工程设计使用年限≥15年；</t>
  </si>
  <si>
    <t>高定村</t>
  </si>
  <si>
    <t>三江县独峒镇高定村村屯道路硬化及配套项目</t>
  </si>
  <si>
    <t>硬化面积335㎡，硬化水沟149m,清理场地4704㎡，毛石混凝土路基防护 314m³。</t>
  </si>
  <si>
    <t>改善的生产生活条件，促进产业发展，方便群众出行，巩固脱贫成果，受益群众2243人。</t>
  </si>
  <si>
    <t>数量指标：道路硬化建设面积≥335平方米；                     质量指标：项目（工程）验收结果=合格；                      时效指标：项目（工程）完成时限≤2024年12月31日前；         成本指标：工程建设造价符合设计预算=符合；                  社会效益指标：受益人口数≥2243人；                          可持续影响指标：工程设计使用年限≥15年；</t>
  </si>
  <si>
    <t>三江县独峒镇高定村高定屯至大塘坳产业路硬化项目</t>
  </si>
  <si>
    <t>硬化道路266.5m，硬化水沟90m,路基防护225米，新建护栏92米</t>
  </si>
  <si>
    <t>数量指标：道路硬化建设里程≥0.226公里；                     质量指标：项目（工程）验收结果=合格；                      时效指标：项目（工程）完成时限≤2024年12月31日前；         成本指标：工程建设造价符合设计预算=符合；                  社会效益指标：受益人口数≥2243人；                          可持续影响指标：工程设计使用年限≥15年；</t>
  </si>
  <si>
    <t>三江县林溪镇合华村机深至平西义产业路硬化工程</t>
  </si>
  <si>
    <t>硬化路面宽3.5米，总长 1.937公里，圆管涵36米，防撞栏12米，小桥1座。</t>
  </si>
  <si>
    <t>改善交通运输情况，促进产业发展，提升群众生产积极性，巩固脱贫成效，受益群众675人。</t>
  </si>
  <si>
    <t>数量指标：硬化路建设里程≥1.937公里；        
质量指标：项目（工程）验收结果=合格；
时效指标：项目（工程）完成时限≤2024年12月31日前；
成本指标：工程建设造价符合设计预算=符合；        
社会效益指标：受益人口数≥675人；                  
可持续影响指标：工程设计使用年限≥15年；</t>
  </si>
  <si>
    <t>枫木村</t>
  </si>
  <si>
    <t>三江县林溪镇枫木村村级公路水毁维修工程（冠洞至枫木）</t>
  </si>
  <si>
    <t>道路修复7处、219米</t>
  </si>
  <si>
    <t>改善交通运输情况，促进产业发展，提升群众生产积极性，巩固脱贫成效，受益群众3452人。</t>
  </si>
  <si>
    <t>数量指标：水毁修复里程≥219米；        
质量指标：项目（工程）验收结果=合格；
时效指标：项目（工程）完成时限≤2024年12月31日前；
成本指标：工程建设造价符合设计预算=符合；        
社会效益指标：受益人口数≥3452人；                  
可持续影响指标：工程设计使用年限≥15年；</t>
  </si>
  <si>
    <t>三江县林溪镇枫木村枫木至塘甲屯级道路防护栏安装工程</t>
  </si>
  <si>
    <t>防护栏安装3.085公里。</t>
  </si>
  <si>
    <t>保障群众安全出行，提升群众生产积极性，巩固脱贫成效，受益群众1236人。</t>
  </si>
  <si>
    <t>数量指标：防护栏安装里程≥3.085公里；        
质量指标：项目（工程）验收结果=合格；
时效指标：项目（工程）完成时限≤2024年12月31日前；
成本指标：工程建设造价符合设计预算=符合；        
社会效益指标：受益人口数≥1236人；                  
可持续影响指标：工程设计使用年限≥15年；</t>
  </si>
  <si>
    <t>三江县林溪镇弄团村都亮屯、万盆屯护栏安装工程</t>
  </si>
  <si>
    <t>防护栏安装4.09公里。</t>
  </si>
  <si>
    <t>保障群众安全出行，提升群众生产积极性，巩固脱贫成效，受益群众387人。</t>
  </si>
  <si>
    <t>数量指标：防护栏安装里程≥4.09公里；        
质量指标：项目（工程）验收结果=合格；
时效指标：项目（工程）完成时限≤2024年12月31日前；
成本指标：工程建设造价符合设计预算=符合；        
社会效益指标：受益人口数≥387人；                  
可持续影响指标：工程设计使用年限≥15年；</t>
  </si>
  <si>
    <t>三江县林溪镇枫木村亮周屯水渠建设工程</t>
  </si>
  <si>
    <t>修复水渠189米，新建水渠805米，拦水坝1座。</t>
  </si>
  <si>
    <t>改善人居环境，提升群众生产积极性，巩固脱贫成效，受益群众242人。</t>
  </si>
  <si>
    <t>数量指标：水利三面光建设建设规模≥994米；        
质量指标：项目（工程）验收结果=合格；
时效指标：项目（工程）完成时限≤2024年12月31日前；
成本指标：工程建设造价符合设计预算=符合；        
社会效益指标：受益人口数≥242人；                  
可持续影响指标：工程设计使用年限≥10年；</t>
  </si>
  <si>
    <t>三江县林溪镇合华村华下屯进村道路硬化及护栏工程</t>
  </si>
  <si>
    <t>防护栏3段300米，路面修复4处。</t>
  </si>
  <si>
    <t>保障群众安全出行，提升群众生产积极性，巩固脱贫成效，受益群众384人。</t>
  </si>
  <si>
    <t>数量指标：防护栏安装里程≥0.3公里；        
质量指标：项目（工程）验收结果=合格；
时效指标：项目（工程）完成时限≤2024年12月31日前；
成本指标：工程建设造价符合设计预算=符合；        
社会效益指标：受益人口数≥384人；                  
可持续影响指标：工程设计使用年限≥15年；</t>
  </si>
  <si>
    <t>三江县林溪镇美俗村美俗人饮升级改造工程</t>
  </si>
  <si>
    <t>配水管 4863m、表前管 5160m，公示牌 1 座。</t>
  </si>
  <si>
    <t>解决群众生产生活用水问题，保障全村生产生活用水质量，受益群众1327人</t>
  </si>
  <si>
    <t>数量指标：水管安装长度≥10.023公里；        
质量指标：项目（工程）验收结果=合格；
时效指标：项目（工程）完成时限≤2024年12月31日前；
成本指标：工程建设造价符合设计预算=符合；        
社会效益指标：受益人口数≥1327人；                  
可持续影响指标：工程设计使用年限≥10年；</t>
  </si>
  <si>
    <t>三江县林溪镇林溪村皇朝溪油产业路工程</t>
  </si>
  <si>
    <t>新建3.5m路面宽产业道路2.534公里，11座φ1000涵管共77m。</t>
  </si>
  <si>
    <t>改善交通运输情况，促进产业发展，提升群众生产积极性，巩固脱贫成效，受益群众780人。</t>
  </si>
  <si>
    <t>数量指标：产业路建设里程≥2.534公里；        
质量指标：项目（工程）验收结果=合格；
时效指标：项目（工程）完成时限≤2024年12月31日前；
成本指标：工程建设造价符合设计预算=符合；        
社会效益指标：受益人口数≥780人；                  
可持续影响指标：工程设计使用年限≥10年；</t>
  </si>
  <si>
    <t>江荷村</t>
  </si>
  <si>
    <t>三江县丹洲镇江荷村农田水利设施建设工程</t>
  </si>
  <si>
    <t>1、原路路基路拱修整长322米，宽2米；借土回填路段长115米，宽2米，厚1.5米；就地取材回填卵石路段长115米，宽2米，厚1.5米。
2、新建路基防护3处：1号防护长107米，总高4.1米；2号防护长32米，总高4.6米；3号防护长47米，总高4.6米。</t>
  </si>
  <si>
    <t>2024年3月开工
2024年7月竣工验收</t>
  </si>
  <si>
    <t>改善人居环境，提升群众生产积极性，巩固脱贫成效，受益群众81人。</t>
  </si>
  <si>
    <t>数量指标：新建防洪堤规模≥新建3处挡土墙；              质量指标：项目（工程）验收结果=合格；             时效指标：项目（工程）完成时限≤2024年12月31日；前；成本指标：工程建设造价符合设计预算=符合；         社会效益指标：受益人口数≥81人；                  可持续影响指标：工程设计使用年限≥10年；</t>
  </si>
  <si>
    <t>三江县丹洲镇板必村从显屯盘头桥梁建设工程</t>
  </si>
  <si>
    <t>5.0x2.4</t>
  </si>
  <si>
    <t>1、拆除原有破损滚水坝；2、新建2-5.0x2.4盖板涵（明涵）一座；3、新建挡墙5副；4、清理河道长40米，平均宽12米，深0.5米。</t>
  </si>
  <si>
    <t>提升道路交通安全，方便群众出行，巩固脱贫成效，受益群众272人。</t>
  </si>
  <si>
    <t>数量指标：新建人行桥涵≥一座；                  质量指标：项目（工程）验收结果=合格；             时效指标：项目（工程）完成时限≤2024年12月31日；前；成本指标：工程建设造价符合设计预算=符合；         社会效益指标：受益人口数≥272人；                  可持续影响指标：工程设计使用年限≥30年；</t>
  </si>
  <si>
    <t>三江县丹洲镇合桐村大山屯至瑶田油茶基地产业产业园建设工程</t>
  </si>
  <si>
    <t>1、新建砂石路长4835米，宽3.5米；                                                                                         2、挖土石方99796立方米，回填5240立方；                                                                                          3、圆管涵119米/17道。</t>
  </si>
  <si>
    <t>改善交通运输情况，促进产业发展，提升群众生产积极性，巩固脱贫成效，受益群众1206人。</t>
  </si>
  <si>
    <t>数量指标：砂石道路建设里程 ≥4.83公里；               质量指标：项目（工程）验收结果=合格；             时效指标：项目（工程）完成时限≤2024年12月31日；前；成本指标：工程建设造价符合设计预算=符合；         社会效益指标：受益人口数≥1206人；                  可持续影响指标：工程设计使用年限≥10年；</t>
  </si>
  <si>
    <t>三江县丹洲镇江荷村杨家屯寨背产业桥</t>
  </si>
  <si>
    <t>1-5 x 2</t>
  </si>
  <si>
    <t>1、新建1-5 x 2m明板涵,涵长4米；2、新建引道长20.5米，宽3.5米；3、水毁修复路基防护5副：1号长16.5米，高3.5米；2号长16米，高2.4米；3号长10米，高2.5米；4号长3米，高2.5米；5号挡土墙长3米，高2.5米。</t>
  </si>
  <si>
    <t>新建1-5 x 2m明板涵,涵长4米；2、新建引道长20.5米，宽3.5米；3、新建挡墙5副：1号挡土墙长16.5米，高3.5米；2号挡土墙长16米，高2.4米；3号挡土墙长10米，高2.5米；4号挡土墙长3米，高2.5米；5号挡土墙长3米，高2.5米。，提升道路交通安全，方便群众出行，受益群众227人。</t>
  </si>
  <si>
    <t>数量指标：新建人行桥涵≥一座；                  质量指标：项目（工程）验收结果=合格；             时效指标：项目（工程）完成时限≤2024年12月31日；前；成本指标：工程建设造价符合设计预算=符合；         社会效益指标：受益人口数≥227人；                  可持续影响指标：工程设计使用年限≥30年；</t>
  </si>
  <si>
    <t>三江县丹洲镇红路村寨塘屯人饮提升项目(提升村)</t>
  </si>
  <si>
    <t>主给水管1.28</t>
  </si>
  <si>
    <t>De水表（防冻干式）51个，DN15不锈钢水龙头51个，De75(1.25MPa)PE给水管1280米，De50(1.6MPa)PE给水管325米，De40(1.6MPa)PE给水管1385米，De32(1.6MPa)PE给水管265米，De20(1.6MPa)PE给水管1530米，De20(2.0MPa)PPR入户管510米，阀门井21座，管道支墩15个。</t>
  </si>
  <si>
    <t>51</t>
  </si>
  <si>
    <t>193</t>
  </si>
  <si>
    <t>5</t>
  </si>
  <si>
    <t>15</t>
  </si>
  <si>
    <t>改善人居环境，提升群众生产积极性，巩固脱贫成效，受益群众193人。</t>
  </si>
  <si>
    <t>数量指标：饮水项目≥主管De75长度1280米；               质量指标：项目（工程）验收结果=合格；             时效指标：项目（工程）完成时限≤2024年12月31日；前；成本指标：工程建设造价符合设计预算=符合；         社会效益指标：受益人口数≥193人；                  可持续影响指标：工程设计使用年限≥10年；</t>
  </si>
  <si>
    <t>三江县梅林乡梅林村平细至砖娄产业路硬化工程</t>
  </si>
  <si>
    <t xml:space="preserve">道路硬化长1.239公里，宽3.5米；圆管涵16米/2道，硬化水沟325米长。                                                                                                                                                                                  </t>
  </si>
  <si>
    <t>提高道路交通安全，方便群众出行，提升群众生产积极性，巩固脱贫成效，受益群众3316人。</t>
  </si>
  <si>
    <t>数量指标：硬化路建设里程≥1.239公里；        
质量指标：项目（工程）验收结果=合格；
时效指标：项目（工程）完成时限≤2024年12月31日前；
成本指标：工程建设造价符合设计预算=符合；        
社会效益指标：受益人口数≥3316人；                  
可持续影响指标：工程设计使用年限≥15年；</t>
  </si>
  <si>
    <t>三江县梅林乡梅林村梅林街道路改造项目</t>
  </si>
  <si>
    <t>新建硬化733平方米（修复）； 新建圆管涵17.5米/3道，新建硬化排水沟长822.5米</t>
  </si>
  <si>
    <t>提高道路交通安全，方便群众出行，提升群众生产积极性，巩固脱贫成效，受益群众4028人。</t>
  </si>
  <si>
    <t>数量指标：水毁修复路面建设面积≥733平方米；        
质量指标：项目（工程）验收结果=合格；
时效指标：项目（工程）完成时限≤2024年12月31日前；
成本指标：工程建设造价符合设计预算=符合；        
社会效益指标：受益人口数≥4028人；                  
可持续影响指标：工程设计使用年限≥15年；</t>
  </si>
  <si>
    <t>三江县梅林乡梅林村寨门至腊用屯沿河道路硬化项目</t>
  </si>
  <si>
    <t>1、道路硬化长522米，宽3.5米，路基防护工程3处</t>
  </si>
  <si>
    <t>数量指标：硬化路建设里程≥0.522公里；        
质量指标：项目（工程）验收结果=合格；
时效指标：项目（工程）完成时限≤2024年12月31日前；
成本指标：工程建设造价符合设计预算=符合；        
社会效益指标：受益人口数≥4028人；                  
可持续影响指标：工程设计使用年限≥15年；</t>
  </si>
  <si>
    <t>车寨村</t>
  </si>
  <si>
    <t>三江县梅林乡车寨村巷道硬化提升项目(示范村)</t>
  </si>
  <si>
    <t>盏</t>
  </si>
  <si>
    <t>新建6m高太阳能路灯120盏，新建步道1713米，新建排水沟636米</t>
  </si>
  <si>
    <t>改善人居环境，提升群众生产积极性，巩固脱贫成效，受益群众2127人。</t>
  </si>
  <si>
    <t>数量指标：新建太阳能路灯数≥120盏；        
质量指标：项目（工程）验收结果=合格；
时效指标：项目（工程）完成时限≤2024年12月31日前；
成本指标：工程建设造价符合设计预算=符合；        
社会效益指标：受益人口数≥2127人；                  
可持续影响指标：工程设计使用年限≥10年；</t>
  </si>
  <si>
    <t>三江县梅林乡车寨村相思屯鼓楼至集中坡硬化项目(示范村)</t>
  </si>
  <si>
    <t>硬化道路全长：2.931公里，路面宽度：3.5米，新建涵管总长54m；新建标志牌8块</t>
  </si>
  <si>
    <t>提高道路交通安全，方便群众出行，提升群众生产积极性，巩固脱贫成效，受益群众873人。</t>
  </si>
  <si>
    <t>数量指标：硬化路建设里程≥2.931公里；        
质量指标：项目（工程）验收结果=合格；
时效指标：项目（工程）完成时限≤2024年12月31日前；
成本指标：工程建设造价符合设计预算=符合；        
社会效益指标：受益人口数≥4028人；                  
可持续影响指标：工程设计使用年限≥15年；</t>
  </si>
  <si>
    <t xml:space="preserve"> 富禄乡</t>
  </si>
  <si>
    <t>富禄社区</t>
  </si>
  <si>
    <t>三江县富禄乡富禄社区侗乡苗寨葡萄产业基地建设项目</t>
  </si>
  <si>
    <t>亩</t>
  </si>
  <si>
    <t>开垦种植葡萄园13.28亩，设葡萄架，种植80株。</t>
  </si>
  <si>
    <t>解决侗乡苗寨葡萄产业园种植，改善贫困村基础设施，促进产业发展，巩固脱贫成果。受益群众980人。</t>
  </si>
  <si>
    <t>数量指标：开垦种植葡萄园亩数≥13.28亩；                      质量指标：项目（工程）验收结果=合格；                      时效指标：项目（工程）完成时限≤2024年12月31日前；         成本指标：工程建设造价符合设计预算=符合；                  社会效益指标：受益人口数≥980人；                          可持续影响指标：工程设计使用年限≥10年；</t>
  </si>
  <si>
    <t>岑牙村</t>
  </si>
  <si>
    <t>三江县富禄乡岑牙村产业路硬化工程（垃圾场至党双记)</t>
  </si>
  <si>
    <t>新建3.5m宽，长1.893公里，4座φ1000涵管共20m。</t>
  </si>
  <si>
    <t>改善生产生活条件，促进产业发展，方便群众出行，巩固脱贫成果。受益群众2431人。</t>
  </si>
  <si>
    <t>数量指标：道路硬化建设里程≥1.89公里；                      质量指标：项目（工程）验收结果=合格；                      时效指标：项目（工程）完成时限≤2024年12月31日前；         成本指标：工程建设造价符合设计预算=符合；                  社会效益指标：受益人口数≥2431人；                          可持续影响指标：工程设计使用年限≥15年；</t>
  </si>
  <si>
    <t>仁里村</t>
  </si>
  <si>
    <t>三江县富禄乡仁里村平让葡萄产业基地建设项目</t>
  </si>
  <si>
    <t>开垦种植葡萄园13.46亩，设葡萄架，种植81株。</t>
  </si>
  <si>
    <t>解决侗乡苗寨葡萄产业园种植，改善贫困村基础设施，促进产业发展，巩固脱贫成果。受益群众2588人。</t>
  </si>
  <si>
    <t>数量指标：开垦种植葡萄园亩数≥13.46亩；                      质量指标：项目（工程）验收结果=合格；                      时效指标：项目（工程）完成时限≤2024年12月31日前；         成本指标：工程建设造价符合设计预算=符合；                  社会效益指标：受益人口数≥2588人；                          可持续影响指标：工程设计使用年限≥10年；</t>
  </si>
  <si>
    <t>大顺村</t>
  </si>
  <si>
    <t>三江县富禄乡大顺村大顺屯、高业屯、响田屯生活污水治理工程（排水沟三面光）</t>
  </si>
  <si>
    <t>三面光排水明沟2821m，三面光排水暗沟306m，de125PE管 L=1700m。</t>
  </si>
  <si>
    <t>提升基础设施，改善人居环境，提高群众满意度，巩固脱贫成果。受益群众2970人。</t>
  </si>
  <si>
    <t>数量指标：新建三面光排水沟≥3127米；                       质量指标：项目（工程）验收结果=合格；                      时效指标：项目（工程）完成时限≤2024年12月31日前；         成本指标：工程建设造价符合设计预算=符合；                  社会效益指标：受益人口数≥2970人；                          可持续影响指标：工程设计使用年限≥10年；</t>
  </si>
  <si>
    <t>岑旁村</t>
  </si>
  <si>
    <t>三江县富禄乡岑旁村岑旁屯生活污水治理工程（排水沟三面光）</t>
  </si>
  <si>
    <t>三面光排水明沟1339m，三面光排水暗沟1247m。</t>
  </si>
  <si>
    <t>提升基础设施，改善人居环境，提高群众满意度，巩固脱贫成果。受益群众1747人。</t>
  </si>
  <si>
    <t>数量指标：新建三面光排水沟≥2586米；                       质量指标：项目（工程）验收结果=合格；                      时效指标：项目（工程）完成时限≤2024年12月31日前；         成本指标：工程建设造价符合设计预算=符合；                  社会效益指标：受益人口数≥1747人；                          可持续影响指标：工程设计使用年限≥10年；</t>
  </si>
  <si>
    <t xml:space="preserve"> 纯德村</t>
  </si>
  <si>
    <t>三江县富禄乡纯德村产业路硬化工程（新村屯至乌品）</t>
  </si>
  <si>
    <t>道路硬化3.5m宽，长1.125公里，小桥一座，3座φ1000涵管共21m。</t>
  </si>
  <si>
    <t>改善生产生活条件，促进产业发展，方便群众出行，巩固脱贫成果。受益群众253人。</t>
  </si>
  <si>
    <t>数量指标：道路硬化建设里程≥1.12公里；                      质量指标：项目（工程）验收结果=合格；                      时效指标：项目（工程）完成时限≤2024年12月31日前；         成本指标：工程建设造价符合设计预算=符合；                  社会效益指标：受益人口数≥253人；                          可持续影响指标：工程设计使用年限≥15年；</t>
  </si>
  <si>
    <t>归述村</t>
  </si>
  <si>
    <t>三江县富禄乡归述村各屯生活污水治理工程（排水沟三面光）</t>
  </si>
  <si>
    <t>φ400涵管98m，排水明沟5795m，排水暗沟400m，1座φ1000涵管共5m。</t>
  </si>
  <si>
    <t>提升各屯基础设施，改善人居环境，提高群众满意度，巩固脱贫成果。受益群众2487人。</t>
  </si>
  <si>
    <t>数量指标：新建三面光排水沟≥6195米；                       质量指标：项目（工程）验收结果=合格；                      时效指标：项目（工程）完成时限≤2024年12月31日前；         成本指标：工程建设造价符合设计预算=符合；                  社会效益指标：受益人口数≥2487人；                          可持续影响指标：工程设计使用年限≥10年；</t>
  </si>
  <si>
    <t>三江县富禄乡道路维修硬化建设工程（浪泡屯至八洛）</t>
  </si>
  <si>
    <t>道路硬化7m宽，长0.496公里，500x500排水暗沟145m,600x600排水明沟291m,边坡支护挡墙145m。</t>
  </si>
  <si>
    <t>解决富禄乡群众出行问题，改善群众的生产生活条件，巩固脱贫成果。受益群众36364人。</t>
  </si>
  <si>
    <t>数量指标：道路硬化建设里程≥0.496公里；                      质量指标：项目（工程）验收结果=合格；                      时效指标：项目（工程）完成时限≤2024年12月31日前；         成本指标：工程建设造价符合设计预算=符合；                  社会效益指标：受益人口数≥36364人；                          可持续影响指标：工程设计使用年限≥15年；</t>
  </si>
  <si>
    <t>三江县富禄乡仁里村各屯三面光排水沟项目</t>
  </si>
  <si>
    <t>排水明沟2743m,排水暗沟817m，φ300涵管8m，de200PE管26m。</t>
  </si>
  <si>
    <t>提升基础设施，改善人居环境，提高群众满意度，巩固脱贫成果。受益群众2588人。</t>
  </si>
  <si>
    <t>数量指标：新建三面光排水沟≥3560米；                       质量指标：项目（工程）验收结果=合格；                      时效指标：项目（工程）完成时限≤2024年12月31日前；         成本指标：工程建设造价符合设计预算=符合；                  社会效益指标：受益人口数≥2588人；                          可持续影响指标：工程设计使用年限≥10年；</t>
  </si>
  <si>
    <t>高安村</t>
  </si>
  <si>
    <t>富禄乡高安村各屯生活污水治理工程（排水沟三面光）</t>
  </si>
  <si>
    <t>排水明沟930m,排水暗沟130m。</t>
  </si>
  <si>
    <t>提升各屯基础设施，改善人居环境，提高群众满意度，巩固脱贫成果。受益群众3412人。</t>
  </si>
  <si>
    <t>数量指标：新建三面光排水沟≥1060米；                       质量指标：项目（工程）验收结果=合格；                      时效指标：项目（工程）完成时限≤2024年12月31日前；         成本指标：工程建设造价符合设计预算=符合；                  社会效益指标：受益人口数≥3412人；                          可持续影响指标：工程设计使用年限≥10年；</t>
  </si>
  <si>
    <t>冲干村</t>
  </si>
  <si>
    <t>三江县高基乡冲干村平见屯牛坡油茶基地产业路硬化项目</t>
  </si>
  <si>
    <t>产业路硬化4.522公里，宽3.5米，1.0m涵管8道，波形防护栏1.230公里。</t>
  </si>
  <si>
    <t>提升道路交通安全，方便群众出行，提升群众生产积极性，巩固脱贫成效，受益群众652人。</t>
  </si>
  <si>
    <t>数量指标：道路硬化建设里程≥4.52公里；               质量指标：项目（工程）验收结果=合格；             时效指标：项目（工程）完成时限≤2024年12月31日；前；成本指标：工程建设造价符合设计预算=符合；         社会效益指标：受益人口数≥652人；                  可持续影响指标：工程设计使用年限≥15年；</t>
  </si>
  <si>
    <t>篦梳村</t>
  </si>
  <si>
    <t>三江县高基乡篦梳村竹木产业基地新建产业路工程（甘岭屯至高简)</t>
  </si>
  <si>
    <t>新建路面宽3.5m砂石路5.762公里，(设置盖板涵、涵洞、排水沟)</t>
  </si>
  <si>
    <t>改善交通运输情况，促进产业发展，提升群众生产积极性，巩固脱贫成效，受益群众796人。</t>
  </si>
  <si>
    <t>数量指标：新建砂石道路建设里程 ≥5.76公里；               质量指标：项目（工程）验收结果=合格；             时效指标：项目（工程）完成时限≤2024年12月31日前；成本指标：工程建设造价符合设计预算=符合；         社会效益指标：受益人口数≥796人；                  可持续影响指标：工程设计使用年限≥10年；</t>
  </si>
  <si>
    <t>三江县高基乡白郡村宇门公路修复工程（红共桥宇门屯）</t>
  </si>
  <si>
    <t>建设公路挡土墙4幅，总长142米；路面修复2处，共1008.9平方米；新建公路边沟104米；维修疏通三面光排水系统2.3公里。</t>
  </si>
  <si>
    <t>2024年3月开工
2024年8月竣工验收</t>
  </si>
  <si>
    <t>保障群众安全出行，提升群众生产积极性，巩固脱贫成效，受益群众79人。</t>
  </si>
  <si>
    <t>数量指标：新建道路路基防护 ≥4幅；                质量指标：项目（工程）验收结果=合格；             时效指标：项目（工程）完成时限≤2024年12月31日前；成本指标：工程建设造价符合设计预算=符合；         社会效益指标：受益人口数≥79人；                  可持续影响指标：工程设计使用年限≥10年；</t>
  </si>
  <si>
    <t>江口村</t>
  </si>
  <si>
    <t>三江县高基乡江口村坵里屯农田水利设施建设工程（地点：坵里屯）</t>
  </si>
  <si>
    <t>水利三面光建设建设规模:三面光水利总长1794.5米，30*30cm三面光长：1541.1m；50*50三面光长：253.4m。</t>
  </si>
  <si>
    <t>改善人居环境，提升群众生产积极性，巩固脱贫成效，受益群众313人。</t>
  </si>
  <si>
    <t>数量指标：水利三面光建设建设规模≥1790米；                质量指标：项目（工程）验收结果=合格；             时效指标：项目（工程）完成时限≤2024年12月31日；前；成本指标：工程建设造价符合设计预算=符合；         社会效益指标：受益人口数≥313人；                  可持续影响指标：工程设计使用年限≥10年；</t>
  </si>
  <si>
    <t>三江县高基乡篦梳村村内道路水毁修复项目</t>
  </si>
  <si>
    <t>新建路基防护11处，总长109米；路面修复83.8平方米。</t>
  </si>
  <si>
    <t>保障道路交通安全，方便群众出行，提升群众生产积极性，巩固脱贫成效，受益群众796人。</t>
  </si>
  <si>
    <t>数量指标：水毁修复工程≥11处；                  质量指标：项目（工程）验收结果=合格；             时效指标：项目（工程）完成时限≤2024年12月31日；前；成本指标：工程建设造价符合设计预算=符合；         社会效益指标：受益人口数≥796人；                  可持续影响指标：工程设计使用年限≥10年；</t>
  </si>
  <si>
    <t>桐叶村</t>
  </si>
  <si>
    <t>三江县高基瑶族乡桐叶村桐叶屯吉亮产业路拓宽硬化工程(公路边至吉亮坝)</t>
  </si>
  <si>
    <t>3.5米宽硬化道路0.587公里，圆管涵1道，路基防护16米。</t>
  </si>
  <si>
    <t>改善道路交通安全，方便群众出行，提升群众生产积极性，巩固脱贫成效，受益群众266人。</t>
  </si>
  <si>
    <t>数量指标：道路硬化建设里程≥0.58公里；               质量指标：项目（工程）验收结果=合格；             时效指标：项目（工程）完成时限≤2024年12月31日；前；成本指标：工程建设造价符合设计预算=符合；         社会效益指标：受益人口数≥266人；                  可持续影响指标：工程设计使用年限≥15年；</t>
  </si>
  <si>
    <t>头坪村</t>
  </si>
  <si>
    <t>三江县程村乡头坪村桐叶冷农田水利建设工程</t>
  </si>
  <si>
    <t>（1）新建30*30cm灌溉渠7条：1#渠道长395m、2#渠道长375m、3#渠道长280m、4#渠道长160m、5#渠道长450m、6#渠道长155m、7#渠道长165m、合计长度为1980m，渠道断面采用C20砼现浇，渠肩厚度为20cm，渠底宽度小于1m采用C20现浇素砼，厚度为10cm，
（2）新建7座拦水坎，拦水坎均采用C20砼现浇结构。</t>
  </si>
  <si>
    <t>通过建设农田水利，提高粮食征收率，提高农户发展生产便利性，提高农户种粮积极性，有效推动非粮化工作，巩固脱贫成果，受益群众2400人。</t>
  </si>
  <si>
    <t>数量指标：灌溉渠建设里程≥1.98公里；                       质量指标：项目（工程） 验收结果=合格；                      时效指标：项目（工程）完成时限≤2024年12月31日前；         成本指标：工程建设造价符合设计预算=符合；                  社会效益指标：受益人口数≥2400人；                          可持续影响指标：工程设计使用年限≥10年；</t>
  </si>
  <si>
    <t>三江县程村乡头坪村龙驹水利建设工程</t>
  </si>
  <si>
    <t>（1）新建排灌渠道720m，渠道断面80*80cm采用C20砼现浇，渠肩厚度为25cm，渠底宽度小于1m采用C20现浇素砼，厚度为10cm，渠底宽度大于1m采用不衬砌压实渠底。
（2）渠道每隔150或根据实际需要设置机耕路盖板涵，每处盖板涵宽3m,本工程新建盖板4座，采用C20钢筋混凝土结构</t>
  </si>
  <si>
    <t>数量指标：灌溉渠建设里程≥0.72公里；                       质量指标：项目（工程） 验收结果=合格；                      时效指标：项目（工程）完成时限≤2024年12月31日前；         成本指标：工程建设造价符合设计预算=符合；                  社会效益指标：受益人口数≥2400人；                          可持续影响指标：工程设计使用年限≥10年；</t>
  </si>
  <si>
    <t>泗里村严溪屯</t>
  </si>
  <si>
    <t>三江县程村乡泗里村长山泠产业路硬化工程</t>
  </si>
  <si>
    <t>（1）新建混凝土路面1600m(路基4.5m，路面3.5m)，硬化面积5600㎡，公路设计路面结构为：20cmC30厚水泥砼面层＋10cm碎石调平层；
（2）新建错车道190㎡/5处；
（3）新建竣工牌（碑）一块；
（4）新建圆管涵24米/4道。</t>
  </si>
  <si>
    <t>改善的生产生活条件，促进产业发展，方便群众出行，巩固脱贫成果，受益群众918人。</t>
  </si>
  <si>
    <t>数量指标：道路硬化建设里程≥1.6公里；                      质量指标：项目（工程） 验收结果=合格；                      时效指标：项目（工程）完成时限≤2024年12月31日前；         成本指标：工程建设造价符合设计预算=符合；                  社会效益指标：受益人口数≥918人；                          可持续影响指标：工程设计使用年限≥15年；</t>
  </si>
  <si>
    <t>三江县程村乡泗里村严溪屯高峰口滚水坝加固及农田防洪堤建设工程</t>
  </si>
  <si>
    <t>（1）新建农田防洪堤160m，采用M7.5浆砌石结构；（2）新建人行盖板2座，采用C20钢筋混凝土结构（3）滚水坝加固1处，水坝上下游新建导流墙，结构均采用C20混凝土结构；
（4）路面硬化面积80㎡，公路设计路面结构为：20cmC25厚水泥砼面层＋10cm碎石调平层。</t>
  </si>
  <si>
    <t>通过建设农田水利，提高粮食征收率，提高农户发展生产便利性，提高农户种粮积极性，有效推动非粮化工作，巩固脱贫成果，受益群众918人。</t>
  </si>
  <si>
    <t>数量指标：灌溉渠建设里程≥0.16公里；                       质量指标：项目（工程） 验收结果=合格；                      时效指标：项目（工程）完成时限≤2024年12月31日前；         成本指标：工程建设造价符合设计预算=符合；                  社会效益指标：受益人口数≥918人；                          可持续影响指标：工程设计使用年限≥10年；</t>
  </si>
  <si>
    <t>三江县程村乡泗里村泠槽屯彩江脑至竹子山产业路建设工程</t>
  </si>
  <si>
    <t>（1）新建砂石路面1943m(路基4.5m，路面3.5m)，铺筑面积9010㎡，公路设计路面结构为：2cm集配砂砾磨耗＋15cm碎石基层；
（2）新建错车道266㎡/7处；
（3）新建竣工牌（碑）一块；
（4）新建圆管涵30米/5道。</t>
  </si>
  <si>
    <t>改善的生产生活条件，促进产业发展，方便群众出行，巩固脱贫成果，受益群众611人。</t>
  </si>
  <si>
    <t>数量指标：道路硬化建设里程≥1.943公里；                     质量指标：项目（工程） 验收结果=合格；                      时效指标：项目（工程）完成时限≤2024年12月31日前；         成本指标：工程建设造价符合设计预算=符合；                  社会效益指标：受益人口数≥611人；                          可持续影响指标：工程设计使用年限≥15年；</t>
  </si>
  <si>
    <t>大树</t>
  </si>
  <si>
    <t>三江县程村乡大树村夏村屯路口至交通监控中心道路加宽工程</t>
  </si>
  <si>
    <t>新建道路长309米，宽8米，破除旧路面1152平方米，挖土方2867立方，石方133立方，土路肩239.3平方米，圆管涵10米长一道，新建盖板1块，路基防护长85米高3米，道路指路牌两块。</t>
  </si>
  <si>
    <t>改善的生产生活条件，促进产业发展，方便群众出行，巩固脱贫成果，受益群众2281人。</t>
  </si>
  <si>
    <t>数量指标：道路硬化建设里程≥0.309公里；                     质量指标：项目（工程） 验收结果=合格；                      时效指标：项目（工程）完成时限≤2024年12月31日前；         成本指标：工程建设造价符合设计预算=符合；                  社会效益指标：受益人口数≥2281人；                          可持续影响指标：工程设计使用年限≥15年；</t>
  </si>
  <si>
    <t>良培村</t>
  </si>
  <si>
    <t>洋溪乡良培村培吉屯培吉小学路口至金塘茶叶基地产业路硬化项目</t>
  </si>
  <si>
    <t>道路硬化4.5m宽，长1.345公里，路基防护20m，1座φ1000涵管共6m，排水沟。</t>
  </si>
  <si>
    <t>改善的生产生活条件，促进产业发展，方便群众出行，巩固脱贫成果，受益群众540人。</t>
  </si>
  <si>
    <t>数量指标：道路硬化建设里程≥1.345公里；                      质量指标：项目（工程）验收结果=合格；                      时效指标：项目（工程）完成时限≤2024年12月31日前；         成本指标：工程建设造价符合设计预算=符合；                  社会效益指标：受益人口数≥540人；                          可持续影响指标：工程设计使用年限≥15年；</t>
  </si>
  <si>
    <t>玉民村</t>
  </si>
  <si>
    <t>洋溪乡玉民村洋业至两样产业路硬化建设项目</t>
  </si>
  <si>
    <t>道路硬化4.5m宽，长3.268公里</t>
  </si>
  <si>
    <t>改善的生产生活条件，促进产业发展，方便群众出行，巩固脱贫成果，受益群众962人</t>
  </si>
  <si>
    <t>数量指标：道路硬化建设里程≥3.268公里；                      质量指标：项目（工程）验收结果=合格；                      时效指标：项目（工程）完成时限≤2024年12月31日前；         成本指标：工程建设造价符合设计预算=符合；                  社会效益指标：受益人口数≥962人；                          可持续影响指标：工程设计使用年限≥15年；</t>
  </si>
  <si>
    <t>高露村</t>
  </si>
  <si>
    <t>洋溪乡高露村加雷屯古树茶园生产能力提升建设项目</t>
  </si>
  <si>
    <t>新建4.5m路面宽产业道路1.483公里，路基防护150m，6座φ1000涵管共58m。</t>
  </si>
  <si>
    <t>改善的生产生活条件，促进产业发展，方便群众出行，巩固脱贫成果，受益群众1145人。</t>
  </si>
  <si>
    <t>数量指标：产业道路建设里程≥1.483公里；                      质量指标：项目（工程）验收结果=合格；                      时效指标：项目（工程）完成时限≤2024年12月31日前；         成本指标：工程建设造价符合设计预算=符合；                  社会效益指标：受益人口数≥1145人；                          可持续影响指标：工程设计使用年限≥10年；</t>
  </si>
  <si>
    <t>岑甲村</t>
  </si>
  <si>
    <t>三江县同乐乡岑甲村归岳屯至加列岑术岭防护栏安装工程</t>
  </si>
  <si>
    <t>防护栏安装4959米。</t>
  </si>
  <si>
    <t>改善生产生活条件，促进产业发展，方便群众出行，巩固脱贫成果。受益群众2858人。</t>
  </si>
  <si>
    <t>数量指标：安装波形防护栏≥4.959公里；                      质量指标：项目（工程）验收结果=合格；                      时效指标：项目（工程）完成时限≤2024年12月31日前；         成本指标：工程建设造价符合设计预算=符合；                  社会效益指标：受益人口数≥2858人；                          可持续影响指标：工程设计使用年限≥10年；</t>
  </si>
  <si>
    <t>归夯村</t>
  </si>
  <si>
    <t>三江县同乐乡归夯村月亮亭产业路硬化项目</t>
  </si>
  <si>
    <t>新建硬化路长1.433公里,宽度3.5米。</t>
  </si>
  <si>
    <t>改善生产生活条件，促进产业发展，方便群众出行，巩固脱贫成果。受益群众1796人。</t>
  </si>
  <si>
    <t>数量指标：道路硬化建设里程≥1.433公里；                     质量指标：项目（工程）验收结果=合格；                      时效指标：项目（工程）完成时限≤2024年12月31日前；         成本指标：工程建设造价符合设计预算=符合；                  社会效益指标：受益人口数≥1796人；                          可持续影响指标：工程设计使用年限≥15年；</t>
  </si>
  <si>
    <t>寨大村</t>
  </si>
  <si>
    <t>三江县同乐乡寨大村巷道硬化项目</t>
  </si>
  <si>
    <t xml:space="preserve"> </t>
  </si>
  <si>
    <t>硬化面积2415平方米</t>
  </si>
  <si>
    <t>改善村基础设施，改善人居环境，提高群众满意度，巩固脱贫成果。受益群众462人。</t>
  </si>
  <si>
    <t>数量指标：硬化道路面积≥2415平方米；                       质量指标：项目（工程）验收结果=合格；                      时效指标：项目（工程）完成时限≤2024年12月31日前；         成本指标：工程建设造价符合设计预算=符合；                  社会效益指标：受益人口数≥462人；                          可持续影响指标：工程设计使用年限≥15年；</t>
  </si>
  <si>
    <t>三江县同乐乡岑甲村加列屯入屯道路扩宽项目</t>
  </si>
  <si>
    <t>扩宽长度1666米，挡土墙5处、67米，圆管涵22米。</t>
  </si>
  <si>
    <t>解决群众出行问题，改善群众的生产生活条件。受益群众2858人。</t>
  </si>
  <si>
    <t>数量指标：道路拓宽里程≥1.666公里；                        质量指标：项目（工程）验收结果=合格；                      时效指标：项目（工程）完成时限≤2024年12月31日前；         成本指标：工程建设造价符合设计预算=符合；                  社会效益指标：受益人口数≥2858人；                          可持续影响指标：工程设计使用年限≥15年；</t>
  </si>
  <si>
    <t>高旁村</t>
  </si>
  <si>
    <t>三江县同乐乡高旁村两茶产业基地产业路建设工程</t>
  </si>
  <si>
    <t>新建硬化路长1.446公里；新建涵管6道/6米，长36米。</t>
  </si>
  <si>
    <t>改善生产生活条件，促进产业发展，方便群众出行，巩固脱贫成果。受益群众1185人。</t>
  </si>
  <si>
    <t>数量指标：道路硬化建设里程≥1.44公里；                     质量指标：项目（工程）验收结果=合格；                      时效指标：项目（工程）完成时限≤2024年12月31日前；         成本指标：工程建设造价符合设计预算=符合；                  社会效益指标：受益人口数≥1185人；                          可持续影响指标：工程设计使用年限≥15年；</t>
  </si>
  <si>
    <t>八吉村</t>
  </si>
  <si>
    <t>三江县同乐乡八吉村四引油茶产业基地产业路建设工程</t>
  </si>
  <si>
    <t>新建硬化路长2.140公里；涵管6道/8米，长48米；新建2*2米盖板涵3道/10米，长30米；新建挡土墙3幅，高4.7米，长47米。</t>
  </si>
  <si>
    <t>改善生产生活条件，促进产业发展，方便群众出行，巩固脱贫成果。受益群众2051人。</t>
  </si>
  <si>
    <t>数量指标：道路硬化建设里程≥2.14公里；                     质量指标：项目（工程）验收结果=合格；                      时效指标：项目（工程）完成时限≤2024年12月31日前；         成本指标：工程建设造价符合设计预算=符合；                  社会效益指标：受益人口数≥2051人；                          可持续影响指标：工程设计使用年限≥15年；</t>
  </si>
  <si>
    <t>三江县同乐乡寨大村连接寨丛林业产业路硬化项目（第二期）</t>
  </si>
  <si>
    <t>新建硬化路长1.600公里，宽度4米。</t>
  </si>
  <si>
    <t>改善生产生活条件，促进产业发展，方便群众出行，巩固脱贫成果。受益群众462人。</t>
  </si>
  <si>
    <t>数量指标：道路硬化建设里程≥1.6公里；                      质量指标：项目（工程）验收结果=合格；                      时效指标：项目（工程）完成时限≤2024年12月31日前；         成本指标：工程建设造价符合设计预算=符合；                  社会效益指标：受益人口数≥462人；                          可持续影响指标：工程设计使用年限≥15年；</t>
  </si>
  <si>
    <t>高培村</t>
  </si>
  <si>
    <t>三江县同乐乡高培村归能至归洋两茶产业基地产业路建设工程</t>
  </si>
  <si>
    <t>新建硬化路长2.756公里，新建涵管9道/7米，长63米；新建挡墙1幅，高4.5米；长30米。</t>
  </si>
  <si>
    <t>改善生产生活条件，促进产业发展，方便群众出行，巩固脱贫成果。受益群众1967人。</t>
  </si>
  <si>
    <t>数量指标：道路硬化建设里程≥2.756公里；                     质量指标：项目（工程）验收结果=合格；                      时效指标：项目（工程）完成时限≤2024年12月31日前；         成本指标：工程建设造价符合设计预算=符合；                  社会效益指标：受益人口数≥1967人；                          可持续影响指标：工程设计使用年限≥15年；</t>
  </si>
  <si>
    <t>布糯村</t>
  </si>
  <si>
    <t>三江县良口乡布糯村村集体茶园产业路建设项目</t>
  </si>
  <si>
    <t>新建3.5m路面宽产业道路3.585公里，14座φ1000涵管共105m。</t>
  </si>
  <si>
    <t>改善交通运输情况，促进产业发展，提升群众生产积极性，巩固脱贫成效，受益群众2186人。</t>
  </si>
  <si>
    <t>数量指标：产业路建设里程≥3.585公里；        
质量指标：项目（工程）验收结果=合格；
时效指标：项目（工程）完成时限≤2024年12月31日前；
成本指标：工程建设造价符合设计预算=符合；        
社会效益指标：受益人口数≥2186人；                  
可持续影响指标：工程设计使用年限≥10年；</t>
  </si>
  <si>
    <t>燕茶村</t>
  </si>
  <si>
    <t>三江县良口乡燕茶村布交飞鸡养殖基地产业路建设工程</t>
  </si>
  <si>
    <t>道路硬化3.5m宽，长2.323公里，7座φ1000涵管共35m。</t>
  </si>
  <si>
    <t>改善交通运输情况，促进产业发展，提升群众生产积极性，巩固脱贫成效，受益群众278人。</t>
  </si>
  <si>
    <t>数量指标：硬化路建设里程≥2.323公里；        
质量指标：项目（工程）验收结果=合格；
时效指标：项目（工程）完成时限≤2024年12月31日前；
成本指标：工程建设造价符合设计预算=符合；        
社会效益指标：受益人口数≥278人；                  
可持续影响指标：工程设计使用年限≥15年；</t>
  </si>
  <si>
    <t>三江县良口乡燕茶村布交屯寨内道路建设项目建设工程</t>
  </si>
  <si>
    <t>道路硬化1.5m路面宽，长0.13公里</t>
  </si>
  <si>
    <t>提升道路交通安全，方便群众出行，巩固脱贫成效，受益群众278人。</t>
  </si>
  <si>
    <t>数量指标：硬化路建设里程≥0.13公里；        
质量指标：项目（工程）验收结果=合格；
时效指标：项目（工程）完成时限≤2024年12月31日前；
成本指标：工程建设造价符合设计预算=符合；        
社会效益指标：受益人口数≥278人；                  
可持续影响指标：工程设计使用年限≥15年；</t>
  </si>
  <si>
    <t>三江县良口乡布糯村王白屯至岑高胜产业路硬化建设项目</t>
  </si>
  <si>
    <t>道路硬化3.5m宽，长2.723公里，8座φ1000涵管共40m。</t>
  </si>
  <si>
    <t>数量指标：硬化路建设里程≥2.723公里；        
质量指标：项目（工程）验收结果=合格；
时效指标：项目（工程）完成时限≤2024年12月31日前；
成本指标：工程建设造价符合设计预算=符合；        
社会效益指标：受益人口数≥2186人；                  
可持续影响指标：工程设计使用年限≥15年；</t>
  </si>
  <si>
    <t>三江县良口乡渔民新村人居环境提升整治建设工程</t>
  </si>
  <si>
    <t>道路硬化4.5m宽，长0.163公里。</t>
  </si>
  <si>
    <t>改善人居环境，提升群众生产积极性，巩固脱贫成效，受益群众362人。</t>
  </si>
  <si>
    <t>数量指标：硬化路建设里程≥0.163公里；        
质量指标：项目（工程）验收结果=合格；
时效指标：项目（工程）完成时限≤2024年12月31日前；
成本指标：工程建设造价符合设计预算=符合；        
社会效益指标：受益人口数≥362人；                  
可持续影响指标：工程设计使用年限≥15年；</t>
  </si>
  <si>
    <t>滚良村</t>
  </si>
  <si>
    <t>三江县良口乡晒江至滚良村部道路维修建设工程</t>
  </si>
  <si>
    <t>2242㎡</t>
  </si>
  <si>
    <t>道路修复15处，拆除面积1988㎡，新建面积2242㎡，三面光水沟1300m</t>
  </si>
  <si>
    <t>改善交通运输情况，促进产业发展，提升群众生产积极性，巩固脱贫成效，受益群众397人。</t>
  </si>
  <si>
    <t>数量指标：水毁修复路面建设面积≥2242平方米；        
质量指标：项目（工程）验收结果=合格；
时效指标：项目（工程）完成时限≤2024年12月31日前；
成本指标：工程建设造价符合设计预算=符合；        
社会效益指标：受益人口数≥397人；                  
可持续影响指标：工程设计使用年限≥15年；</t>
  </si>
  <si>
    <t>汾水村</t>
  </si>
  <si>
    <t>三江县八江镇汾水村高滩屯高山云雾茶产业示范基地</t>
  </si>
  <si>
    <t>新建路面宽3.5米，砂石路长3.136公里</t>
  </si>
  <si>
    <t>提高道路交通安全，方便群众出行，提升群众生产积极性，巩固脱贫成效，受益群众1319人。</t>
  </si>
  <si>
    <t>数量指标：产业路建设里程≥3.136公里；        
质量指标：项目（工程）验收结果=合格；
时效指标：项目（工程）完成时限≤2024年12月31日前；
成本指标：工程建设造价符合设计预算=符合；        
社会效益指标：受益人口数≥1319人；                  
可持续影响指标：工程设计使用年限≥10年；</t>
  </si>
  <si>
    <t>三江县八江镇汾水村高滩至归内通村路硬化工程</t>
  </si>
  <si>
    <t>硬化路面宽4.5米，3.700公里，圆管涵70米。</t>
  </si>
  <si>
    <t>数量指标：产业路建设里程≥3.7公里；        
质量指标：项目（工程）验收结果=合格；
时效指标：项目（工程）完成时限≤2024年12月31日前；
成本指标：工程建设造价符合设计预算=符合；        
社会效益指标：受益人口数≥1319人；                  
可持续影响指标：工程设计使用年限≥15年；</t>
  </si>
  <si>
    <t>三江县八江镇政府桥头至干虎屯道路建设项目</t>
  </si>
  <si>
    <t>新建水泥路硬化长0.378公里，路面宽6米，路基宽6.5米。</t>
  </si>
  <si>
    <t>提高道路交通安全，方便群众出行，提升群众生产积极性，巩固脱贫成效，受益群众4110人。</t>
  </si>
  <si>
    <t>数量指标：产业路建设里程≥0.378公里；        
质量指标：项目（工程）验收结果=合格；
时效指标：项目（工程）完成时限≤2024年12月31日前；
成本指标：工程建设造价符合设计预算=符合；        
社会效益指标：受益人口数≥1319人；                  
可持续影响指标：工程设计使用年限≥15年；</t>
  </si>
  <si>
    <t>周牙村</t>
  </si>
  <si>
    <t>三江县斗江镇周牙村屯内道道路提升工程</t>
  </si>
  <si>
    <t>1.屯内硬化道路长度931米，宽3.5米，2*2盖板涵1道，路基防护1幅44米；扩宽硬化周牙村周村屯至十四坪屯屯级道路共计654米，宽1米</t>
  </si>
  <si>
    <t>提高道路交通安全，方便群众出行，提升群众生产积极性，巩固脱贫成效，受益群众744人。</t>
  </si>
  <si>
    <t>数量指标：道路硬化建设里程≥1.58公里；               质量指标：项目（工程）验收结果=合格；             时效指标：项目（工程）完成时限≤2024年12月31日；前；成本指标：工程建设造价符合设计预算=符合；         社会效益指标：受益人口数≥266人；                  可持续影响指标：工程设计使用年限≥15年；</t>
  </si>
  <si>
    <t>三江县斗江镇公路沿线环境清洁工程项目</t>
  </si>
  <si>
    <t>2.5*1.7</t>
  </si>
  <si>
    <t>新建垃圾整治点36处</t>
  </si>
  <si>
    <t>改善人居环境，提升群众满意度，提升群众生产积极性，巩固脱贫成效，受益群众22702。</t>
  </si>
  <si>
    <t>数量指标：新增垃圾整治点≥36座；                质量指标：项目（工程）验收结果=合格；             时效指标：项目（工程）完成时限≤2024年12月31日；前；成本指标：工程建设造价符合设计预算=符合；         社会效益指标：受益人口数≥22702人；                  可持续影响指标：工程设计使用年限≥10年；</t>
  </si>
  <si>
    <t>白言村</t>
  </si>
  <si>
    <t>三江县斗江镇白言村沙塘湾屯路口至村民住房屯内通户路建设工程</t>
  </si>
  <si>
    <t>新建砼路面长0.267公里、路面宽3.5米；路基防护1幅2.5米高，长8米。</t>
  </si>
  <si>
    <t>提高道路交通安全，方便群众出行，提升群众生产积极性，巩固脱贫成效，受益群众47人。</t>
  </si>
  <si>
    <t>数量指标：道路硬化建设里程≥0.26公里；               质量指标：项目（工程）验收结果=合格；             时效指标：项目（工程）完成时限≤2024年12月31日；前；成本指标：工程建设造价符合设计预算=符合；         社会效益指标：受益人口数≥47人；                  可持续影响指标：工程设计使用年限≥15年；</t>
  </si>
  <si>
    <t>三江县斗江镇周牙村周乐村屯农田水利设施建设工程（十八冲到庙底涵洞）</t>
  </si>
  <si>
    <t>新建三面光水利390米，建设规模:(墙厚度15CM，底板厚:10CM)</t>
  </si>
  <si>
    <t>改善人居环境，提升群众满意度，提升群众生产积极性，巩固脱贫成效，受益群众457人。</t>
  </si>
  <si>
    <t>数量指标：水利三面光建设建设规模≥390米；                质量指标：项目（工程）验收结果=合格；             时效指标：项目（工程）完成时限≤2024年12月31日；前；成本指标：工程建设造价符合设计预算=符合；         社会效益指标：受益人口数≥457人；                  可持续影响指标：工程设计使用年限≥10年；</t>
  </si>
  <si>
    <t>思欧村</t>
  </si>
  <si>
    <t>三江县斗江镇思欧村下思屯火烧桥头至同源养殖场道路升级硬化项目(提升村)</t>
  </si>
  <si>
    <t>新建硬化路1.895公里，宽4.5米，圆管涵4道/39米。</t>
  </si>
  <si>
    <t>提高道路交通安全，方便群众出行，提升群众生产积极性，巩固脱贫成效，受益群众374人。</t>
  </si>
  <si>
    <t>数量指标：道路硬化建设里程≥1.89公里；               质量指标：项目（工程）验收结果=合格；             时效指标：项目（工程）完成时限≤2024年12月31日；前；成本指标：工程建设造价符合设计预算=符合；         社会效益指标：受益人口数≥374人；                  可持续影响指标：工程设计使用年限≥15年；</t>
  </si>
  <si>
    <t>清江村</t>
  </si>
  <si>
    <t>三江县和平乡清江村小型农田水利灌溉项目</t>
  </si>
  <si>
    <t>1.中寨屯:新建三面光水渠598米;维修264米，拦水坝两座。2.中寨屯盘路组拉力界:新建三面光水渠114米;维修484米。3.新上屯:新建三面光水渠421米。4.拉州屯六围冲:新建三面光水渠164米;埋设φ30涵管40米。5.青马屯:新建三面光水渠312米。6.江源屯和木坳:新建三面光水渠292米，拦水坝一座。7.社洞屯下社洞组:新建三面光水渠309米。</t>
  </si>
  <si>
    <t>改善人居环境，提升群众生产积极性，巩固脱贫成效，受益群众826人</t>
  </si>
  <si>
    <t>数量指标：水利三面光建设建设规模≥862米；                质量指标：项目（工程）验收结果=合格；             时效指标：项目（工程）完成时限≤2024年12月31日；前；成本指标：工程建设造价符合设计预算=符合；         社会效益指标：受益人口数≥826人；                  可持续影响指标：工程设计使用年限≥10年；</t>
  </si>
  <si>
    <t>三江县和平乡清江村拉州屯至江脑屯道路水毁修复工程</t>
  </si>
  <si>
    <t>4.5米宽硬化道路4.548公里，盖板涵3座，路基防护325米。</t>
  </si>
  <si>
    <t>提高道路交通安全，方便群众出行，提升群众生产积极性，巩固脱贫成效，受益群众1798人。</t>
  </si>
  <si>
    <t>数量指标：道路硬化建设里程≥4.54公里；               质量指标：项目（工程）验收结果=合格；             时效指标：项目（工程）完成时限≤2024年12月31日；前；成本指标：工程建设造价符合设计预算=符合；         社会效益指标：受益人口数≥1798人；                  可持续影响指标：工程设计使用年限≥15年；</t>
  </si>
  <si>
    <t>三江县和平乡清江村江源屯六甲组纳劳防洪堤项目</t>
  </si>
  <si>
    <t>新建防洪堤长133米，高2.5米，宽50公分，基础1.5米</t>
  </si>
  <si>
    <t>改善人居环境，提升群众生产积极性，巩固脱贫成效，受益群众93人。</t>
  </si>
  <si>
    <t>数量指标：新建公路挡土墙 ≥133米；                质量指标：项目（工程）验收结果=合格；             时效指标：项目（工程）完成时限≤2024年12月31日前；成本指标：工程建设造价符合设计预算=符合；         社会效益指标：受益人口数≥93人；                  可持续影响指标：工程设计使用年限≥10年；</t>
  </si>
  <si>
    <t>三江县和平乡清江村村委入户道路建设项目</t>
  </si>
  <si>
    <t>新建及硬化进村部道路，长40米，宽4.5米</t>
  </si>
  <si>
    <t>提高道路交通安全，方便群众出行，提升群众生产积极性，巩固脱贫成效，受益群众688人。</t>
  </si>
  <si>
    <t>数量指标：道路硬化建设里程≥0.04公里；               质量指标：项目（工程）验收结果=合格；             时效指标：项目（工程）完成时限≤2024年12月31日；前；成本指标：工程建设造价符合设计预算=符合；         社会效益指标：受益人口数≥688人；                  可持续影响指标：工程设计使用年限≥15年；</t>
  </si>
  <si>
    <t>三江县林溪镇林溪村亮寨神堂林木产业路建设工程（亮寨至合善）</t>
  </si>
  <si>
    <t>总长度2.603公里，路面宽3.5米，管涵8道/59米，盖板涵1座，挡土墙1幅；</t>
  </si>
  <si>
    <t>三江县程村乡泗里村泠槽屯屋背山林地运输道路建设工程</t>
  </si>
  <si>
    <t>总长度6.224公里，路面宽4.5米，管涵23道/176米，盖板函1座/6.5米，挡土墙4幅/65米；</t>
  </si>
  <si>
    <t>三江县梅林乡新民村平等屯国道连接线水毁修复</t>
  </si>
  <si>
    <t>新建三面光水沟（250*300）长222米，：新建三面光水沟（1300*1300）长34米，新建挡土墙25米，新建1.5米圆管涵长6米；</t>
  </si>
  <si>
    <t>大竹村</t>
  </si>
  <si>
    <t>三江侗族自治县苗木交易市场项目</t>
  </si>
  <si>
    <t>平方</t>
  </si>
  <si>
    <t>建筑面积 2132.50 平方米，其中 1#楼为一栋附属管理用房，为两层
建筑，建筑面积约为 432.50 平方米，2#楼为一栋市场用房，为
两层建筑，建筑面积约为 1700 平方米。</t>
  </si>
  <si>
    <t>项目建成后将形成“一站式”种苗交易市场平台。是一项惠及广大人民群众,并带动种苗、商业、物流相关产业共同发展的一项惠民工程,也是一项调整项目所在县农业产业化结构、增加农民收入的战略性举措, 极大地促进地方经济建设快速发展。项目建设有利于三江地方农产品产业自身的发展和市场的需求,为当地农业企业、农户提供具备竞争优势的交易平台,项目建设已具备了较有利的条件,项目具有良好的经济效益、社会效益,也有较强抗风险能力,项目建设必要性充足,有建设价值</t>
  </si>
  <si>
    <t>有效繁荣三江苗木经济，存进三江县特色产业
的发展及壮大。建成三江侗族自治县苗木交易市场项目，总建筑
面积 2132.50 平方米，总体目标为在建设期 1.5 年内各建设内
容全部交工验收合格</t>
  </si>
  <si>
    <t>三江县独峒镇高亚村上亚屯雷公岭产业路硬化项目（上亚屯寨头至雷公岭段）</t>
  </si>
  <si>
    <t>路线总长4.145公里，建设内容：新建4.5米宽厚10厘米厚碎石路基和新建宽3.5米厚20厘米C25混凝图土路面，以及路肩2*0.5米培土、排水管等；</t>
  </si>
  <si>
    <t>解决村屯产生道路短板问题，改善村屯基础设施，方便456户1780人出行生产。改善高亚村的生产生活条件，促进产业发展，方便群众出行。</t>
  </si>
  <si>
    <t>三江县高基乡桐叶村步远桥头冲至九宇林场产业路硬化</t>
  </si>
  <si>
    <t>路线总长5.618公里，建设内容：新建4米宽厚10厘米厚碎石路基和新建宽3.5米厚20厘米C25混凝图土路面，以及路肩2*0.5米培土、重力式挡土墙16米、排水管等；</t>
  </si>
  <si>
    <t>方便全屯71户266人林业农业安全生产问题，促进产业发展提高产业收入</t>
  </si>
  <si>
    <t>孟龙村孟龙屯、东照屯、根开屯</t>
  </si>
  <si>
    <t>三江县良口乡孟龙村孟龙屯、东照屯、根开屯入屯道路提升工程</t>
  </si>
  <si>
    <t>孟龙屯硬化规模：总长度800米，宽度3.5米，厚0.2米，东照屯硬化规模：总长度600米，宽度3.5米，厚0.2米，根开屯硬化规模：总长度600米，宽度3.5米，厚0.2米，</t>
  </si>
  <si>
    <t>解决脱贫村入屯道路安全隐患问题，改善脱贫村基础设施，体现振兴工作效率。</t>
  </si>
  <si>
    <t>改善孟龙村的生产生活条件，促进村寨发展，方便群众出行。</t>
  </si>
  <si>
    <t>归斗村</t>
  </si>
  <si>
    <t>三江县良口乡归斗村大型排污沟及黑臭烂泥塘整治项目</t>
  </si>
  <si>
    <r>
      <rPr>
        <b/>
        <sz val="11"/>
        <rFont val="仿宋_GB2312"/>
        <charset val="134"/>
      </rPr>
      <t>一、</t>
    </r>
    <r>
      <rPr>
        <sz val="11"/>
        <rFont val="仿宋_GB2312"/>
        <charset val="134"/>
      </rPr>
      <t>归斗屯内寨头井水至产业路大型排污沟疏通及三面光硬化：长度200米，规格为深0.5米*厚度0.15米、宽0.5米*厚度0.2米，</t>
    </r>
    <r>
      <rPr>
        <b/>
        <sz val="11"/>
        <rFont val="仿宋_GB2312"/>
        <charset val="134"/>
      </rPr>
      <t>预算资金6万元</t>
    </r>
    <r>
      <rPr>
        <sz val="11"/>
        <rFont val="仿宋_GB2312"/>
        <charset val="134"/>
      </rPr>
      <t>；</t>
    </r>
    <r>
      <rPr>
        <b/>
        <sz val="11"/>
        <rFont val="仿宋_GB2312"/>
        <charset val="134"/>
      </rPr>
      <t>二、</t>
    </r>
    <r>
      <rPr>
        <sz val="11"/>
        <rFont val="仿宋_GB2312"/>
        <charset val="134"/>
      </rPr>
      <t>归斗屯内胡正道家下面大型排污沟疏通及三面光硬化：长度200米，其中40米埋设内径为1.5米的涵管，另160米建设规格为深0.6米*厚度0.15米、宽0.6米*厚度0.2米，</t>
    </r>
    <r>
      <rPr>
        <b/>
        <sz val="11"/>
        <rFont val="仿宋_GB2312"/>
        <charset val="134"/>
      </rPr>
      <t>预算资金7.9万元</t>
    </r>
    <r>
      <rPr>
        <sz val="11"/>
        <rFont val="仿宋_GB2312"/>
        <charset val="134"/>
      </rPr>
      <t>；</t>
    </r>
    <r>
      <rPr>
        <b/>
        <sz val="11"/>
        <rFont val="仿宋_GB2312"/>
        <charset val="134"/>
      </rPr>
      <t>三、</t>
    </r>
    <r>
      <rPr>
        <sz val="11"/>
        <rFont val="仿宋_GB2312"/>
        <charset val="134"/>
      </rPr>
      <t>归斗屯寨底黑臭烂泥塘整治：清理烂泥并填埋土石方2.5万元、压实整平后硬化9万元（硬化面积450平方米，硬化厚度0.2米）、环泥塘排水沟0.35万（两面光硬化，深0.2米、宽0.2米、厚0.15米、长50米），</t>
    </r>
    <r>
      <rPr>
        <b/>
        <sz val="11"/>
        <rFont val="仿宋_GB2312"/>
        <charset val="134"/>
      </rPr>
      <t>预算资金11.85万元</t>
    </r>
    <r>
      <rPr>
        <sz val="11"/>
        <rFont val="仿宋_GB2312"/>
        <charset val="134"/>
      </rPr>
      <t>。项目建成后将有效解决村寨污水排放不畅问题，极大提升人居环境条件。</t>
    </r>
  </si>
  <si>
    <t>项目建成后将有效解决村寨污水排放不畅问题，极大提升人居环境条件。</t>
  </si>
  <si>
    <t>改善归斗村群众的生产生活及日常出行条件，提高群众居住条件。</t>
  </si>
  <si>
    <t>平流村</t>
  </si>
  <si>
    <t>三江县独峒镇平流村农户联营油瓦、背岗、亮甲优质稻产业路硬化</t>
  </si>
  <si>
    <t>硬化路面长2.0千米，路面宽3.5米，厚度0.20米；压实砂石基层厚0.1米，合理设置涵洞、护栏、边沟，错车道、挡土墙等</t>
  </si>
  <si>
    <t>方便群众发展生产，方便105户455人发展产业，带动群众发展经济，增加收入。</t>
  </si>
  <si>
    <t>改善平流村的生产生活条件，促进产业发展，方便群众运输农产品。</t>
  </si>
  <si>
    <t>高秀村</t>
  </si>
  <si>
    <t>三江县林溪镇高秀村河堤建设工程</t>
  </si>
  <si>
    <t>硬化规模：总长度2４０米平均高度１.８米宽度０.８米</t>
  </si>
  <si>
    <t>改善脱贫村基础设施，方便３0户１２６人发展产业。</t>
  </si>
  <si>
    <t>改善高秀村的生产生活条件，促进产业发展，方便群众出行。</t>
  </si>
  <si>
    <t>三江县洋溪乡平埔寨尾茶园步道路硬化工程</t>
  </si>
  <si>
    <t>硬化规模：总长度800米平均宽度2米厚度0.3米</t>
  </si>
  <si>
    <t>解决脱贫村产业道路通车问题，改善脱贫村基础设施，方便108户444人发展产业。</t>
  </si>
  <si>
    <t>改善高露村的生产生活条件，促进产业发展，方便群众出行。</t>
  </si>
  <si>
    <t>高武村</t>
  </si>
  <si>
    <t>三江县同乐乡高武村白岩屯油茶产业道路硬化工程</t>
  </si>
  <si>
    <t>硬化规模：总长度1.5千米平均宽度1.5米厚度0.18米</t>
  </si>
  <si>
    <t>解决脱贫村产业道路通车问题，改善脱贫村基础设施，方便209户812人发展产业。</t>
  </si>
  <si>
    <t>改善高武村的生产生活条件，促进产业发展，方便群众出行。</t>
  </si>
  <si>
    <t>三江县古宜镇黄排村石眼屯寨背路水毁修复工程</t>
  </si>
  <si>
    <t>新建挡土墙50米，高2米</t>
  </si>
  <si>
    <t>解决面上村屯级道路通车安全问题，改善本村基础设施，方便146户596人出行</t>
  </si>
  <si>
    <t>寨准村</t>
  </si>
  <si>
    <t>三江县古宜镇寨准村双石岭油茶基地园内道路硬化</t>
  </si>
  <si>
    <t>硬化道路长300米，宽3.5米、高0.2米</t>
  </si>
  <si>
    <t>解决油茶基地园内道路通车安全问题，改善本村基础设施，方便203户896人发展产业</t>
  </si>
  <si>
    <t>白毛村</t>
  </si>
  <si>
    <t>三江县良口乡白毛村大团屯屯内道路硬化工程</t>
  </si>
  <si>
    <t>硬化路面长0.5公里、路面宽4米、厚20厘米、。</t>
  </si>
  <si>
    <t>解决脱贫村与非脱贫村屯级日常交通问题，改善脱贫村基础设施，方便群众日常出行。</t>
  </si>
  <si>
    <t>改善白毛村大团屯以及支打屯屯的生产生活条件，促进产业发展，方便群众出行。</t>
  </si>
  <si>
    <t>八协村</t>
  </si>
  <si>
    <t>三江县独峒镇八协屯河堤和道路硬化</t>
  </si>
  <si>
    <t>硬化路面长0.8公里、路面宽3.5米、厚20厘米，压实砂石基层厚20厘米；两边培路肩宽各0.5米；合理设置涵洞、边沟、错车道等；修建河堤长80米，高4米，底宽1.2米，顶宽0.8米</t>
  </si>
  <si>
    <t>解决贫困村与非贫困村屯级道路通车问题，改善贫困村基础设施，方便589户2265人出行水平。</t>
  </si>
  <si>
    <t>改善八协村的生产生活条件，促进产业发展，方便群众出行。</t>
  </si>
  <si>
    <t>三江县林溪镇合华村大田屯溪桃产业路硬化项目</t>
  </si>
  <si>
    <t>长:1200米、宽3.5米、厚0.2米</t>
  </si>
  <si>
    <t>解决贫困村与非贫困村屯级道路通车问题，改善贫困村基础设施，方便200户800人出行水平。</t>
  </si>
  <si>
    <t>改善合华村的生产生活条件，促进产业发展，方便群众出行。</t>
  </si>
  <si>
    <t>滩底</t>
  </si>
  <si>
    <t>三江县斗江镇滩底村塘二农田防护堤工程</t>
  </si>
  <si>
    <t>建设内容:新建农田防护提，建设规模：长900米，宽底1米面0.6米、高2.5米</t>
  </si>
  <si>
    <t>有效保护塘二屯36户139人的农田15亩</t>
  </si>
  <si>
    <t>有限保护农田水土流失</t>
  </si>
  <si>
    <t>丹州镇</t>
  </si>
  <si>
    <t>三江县丹州镇江荷村杉木基地张家田产业路水毁修复项目</t>
  </si>
  <si>
    <t>护墙：长120米，宽1米，高2米</t>
  </si>
  <si>
    <t>为方便群众出行，促进1000亩杉木,油茶，竹子产业发展</t>
  </si>
  <si>
    <t>改善生产生活条件，完善基础设施建设，促进产业发展。</t>
  </si>
  <si>
    <t>三江县八江镇汾水村茶叶加工厂</t>
  </si>
  <si>
    <t>建设厂房、变压器、修建水池、水电等基础设施，</t>
  </si>
  <si>
    <t>深茗瀑布茶叶加工厂进段时间每天收购茶青3000斤左右，2023年产干茶40吨左右，年收益2000多万元，收益稳定。项目建成后，按照财政投入资金的4%分红给汾水村、归内村集体，每年为村级集体经济带来5.6万元的稳定收入，所得收益可用于集体经济扩大再生产、开发公益性岗位等。项目可带动脱贫户和监测户务工就业，增加脱贫人口和监测对象收入来源，可长期吸纳周边村民10人就业务。该项目的建设成将进一步带动周边名优茶的种植和生产，提高茶叶附加值和群众收入。</t>
  </si>
  <si>
    <t>三江县独峒镇岜团村人居环境提升项目</t>
  </si>
  <si>
    <t>主要建设内容:村内公路沿线排水沟四面光、屯内排水沟四面光建设，大约长度5000米。以及其他一些配套设施</t>
  </si>
  <si>
    <t>改善贫困村基础设施，提升人居环境，受益660户2280人。</t>
  </si>
  <si>
    <t>改善岜团村的生产生活条件，完善基础设施建设，提高人居环境整治，促进旅游发展。</t>
  </si>
  <si>
    <t>三江县独峒镇平流至里盘通村路道路水毁修复工程</t>
  </si>
  <si>
    <t>新建挡土墙5幅105米，拆除及重新安装de75管和de63管各106米，新建护栏60米。</t>
  </si>
  <si>
    <t>2024年10月29日开工，于2024年12月31日前完工</t>
  </si>
  <si>
    <t>新建挡土墙5幅，拆除及重新安装de75管和de63管106米，新建护栏60米。改善里盘村农村人居环境，提高农民生产生活。解决里盘村321户1338人出行安全问题，完善村屯基础设施建设，保障群众出行安全。</t>
  </si>
  <si>
    <t>三江县斗江镇思欧村宇往大坡通屯道路水毁修复项目</t>
  </si>
  <si>
    <t>新建挡土墙4幅，总长121米，路面修复584平方米。</t>
  </si>
  <si>
    <t>完成水毁修复工程4处，解决思欧村群众安全出行问题，提升458户1392人出行质量促进产业发展，巩固脱贫成果用。</t>
  </si>
  <si>
    <t>滩底村</t>
  </si>
  <si>
    <t>斗江镇滩底村塘二屯通屯道路水毁修复项目</t>
  </si>
  <si>
    <t>新建挡土墙1幅，总长23米，路面修复35平方米。</t>
  </si>
  <si>
    <t>完成水毁修复工程1处，解决思欧村群众出安全行问题，提升36户139人出行质量，促进产业发展，巩固脱贫成果用。</t>
  </si>
  <si>
    <t>曲村、老巴村、边浪村</t>
  </si>
  <si>
    <t>三江县老堡乡曲村至白文村道路水毁修复项目</t>
  </si>
  <si>
    <t>新建挡土墙12幅143.5米，路面修复13处274米，清理塌方8处161米，清理排水沟256米，新建3座盖板涵。</t>
  </si>
  <si>
    <t>新建挡土墙12幅，路面修复13处，清理塌方8处，清理排水沟256米，新建3座盖板涵。解决脱贫村道路通车问题，改善脱贫村基础设施，方便1251户5628人出行。</t>
  </si>
  <si>
    <t>洋溪乡勇伟村岑石屯</t>
  </si>
  <si>
    <t>洋溪乡勇伟村岑石屯通屯公路水毁修复工程</t>
  </si>
  <si>
    <t>新建挡土墙9幅179米，新建水沟135米，新建护栏380米。</t>
  </si>
  <si>
    <t>完成新建挡土墙9幅，新建水沟135米，新建护栏380米，确保岑石屯通屯公路安全畅通。保障135户626人群众出行生产安全</t>
  </si>
  <si>
    <t>六溪村</t>
  </si>
  <si>
    <t>三江县和平乡六溪村大地屯至拉平屯通屯路水毁修复工程</t>
  </si>
  <si>
    <t>新建挡土墙6幅，总长16米，路面修复231.5平方米。</t>
  </si>
  <si>
    <t>完成大地屯至拉平屯通屯路水毁修,6处，解决村民安全出行问题，改善屯基础设施建设，沿路涉及杉木约2000亩、竹林约500亩、油茶地约200亩。方便320户，750人出行及劳作，促进产业发展，巩固脱贫成果用。</t>
  </si>
  <si>
    <t>高友村</t>
  </si>
  <si>
    <t>林溪镇高友村风坳路口至下坳抽水站优质稻、茶叶产业基地路硬化提升项目</t>
  </si>
  <si>
    <t>新建挡土墙30米、新建边沟70米。</t>
  </si>
  <si>
    <t>完成新建挡土墙30米、新建边沟70米，项目建成后可以恢复抽水站的抽水维护功能和优质稻、茶叶产业基地路通行，方便492户1910人出行。</t>
  </si>
  <si>
    <t>三江县林溪镇合华村路冲屯进寨危险路段扩建项目</t>
  </si>
  <si>
    <t>新建挡土墙10米、公路边沟140米。</t>
  </si>
  <si>
    <t>完成新建挡土墙10米、新建边沟140米，完善村内交通安全防护设施，提高出行安全系数，提升群众满意度，保障439户1553人出行安全。</t>
  </si>
  <si>
    <t>六孟村</t>
  </si>
  <si>
    <t>三江县丹洲镇六孟村公路水毁修复工程</t>
  </si>
  <si>
    <t>新建挡土墙6幅，总长101米，修复波形防护栏91米。</t>
  </si>
  <si>
    <t>完成水毁修复工程6处，解除群众出行安全隐患问题，提升512户1746人出行质量，促进产业发展，巩固脱贫成果用。</t>
  </si>
  <si>
    <t>高基乡白郡村寨旺屯至下白郡道路水毁修复工程</t>
  </si>
  <si>
    <t>新建挡土墙6幅，总长139米，路面修复212平方米。</t>
  </si>
  <si>
    <t>完成水毁修复工程4处，解除群众出行安全隐患问题，提升258户920人出行质量，促进产业发展，巩固脱贫成果用。</t>
  </si>
  <si>
    <t>八江村</t>
  </si>
  <si>
    <t>三江县八江镇八江村道路水毁修复建设工程</t>
  </si>
  <si>
    <t>新建挡土墙11米、新建挡土墙格构。</t>
  </si>
  <si>
    <t>完成新建挡土墙11米、新建挡土墙格构，完善村内交通安全防护设施，提高出行安全系数，提升群众满意度，保障462户1910人出行安全。</t>
  </si>
  <si>
    <t>归美村</t>
  </si>
  <si>
    <t>三江县同乐乡归美村通村道路水毁修复工程</t>
  </si>
  <si>
    <t>项目位于同乐乡归美村，共有1处修复点，主要修复内容为新建毛石混凝土挡土墙、原波形钢护栏修复。</t>
  </si>
  <si>
    <t>完善村内交通安全防护设施，提高出行安全系数，提升群众满意度，保障323户1503人出行安全</t>
  </si>
  <si>
    <t>三江县富禄乡大顺村至新321国道通村道路水毁修复项目</t>
  </si>
  <si>
    <t>新建8幅挡土墙，总长143米。</t>
  </si>
  <si>
    <t>完善村屯基础设施建设，提升贫困村基础设施环境和生活条件，方便群众出行，极大改善大顺村大糯、杉木等产业的交通条件。受益户574户，2970人，其中脱贫户341户，1873人。</t>
  </si>
  <si>
    <t>培进村</t>
  </si>
  <si>
    <t>三江县富禄乡培进村村道路提升工程建设项目</t>
  </si>
  <si>
    <t>新建挡土墙、护栏拆除及修复、新建标志牌1块等附属设施</t>
  </si>
  <si>
    <t>完善村屯基础设施建设，提升贫困村基础设施环境和生活条件，方便群众出行，解决415户2145人保障安全出行，促进产业发展，提升群众满意度。</t>
  </si>
  <si>
    <t>良口乡归斗村通村道路水毁修复加固项目</t>
  </si>
  <si>
    <t>新建挡土墙8处，总长142米。</t>
  </si>
  <si>
    <t>完成挡土墙8处，长度142米建设，解决274户1054人的出行难出行不安全问题，进一步提高群众的生产生活条件.</t>
  </si>
  <si>
    <t>三江县古宜镇光辉村桐木至寨更通屯路水毁修复项目</t>
  </si>
  <si>
    <t>新建挡土墙5幅303米。</t>
  </si>
  <si>
    <t>完成水毁修复工程5处，解决屯级道路通车问题，改善村基础设施，提升372户1835人出行水平，巩固脱贫成果用。</t>
  </si>
  <si>
    <t>三江县古宜镇马坪村马坪屯、李家屯水毁通屯道路塌方修复项目</t>
  </si>
  <si>
    <t>新建挡土墙2幅34米。拆除并恢复波形梁钢护栏20米</t>
  </si>
  <si>
    <t>完成水毁修复工程2处，解决脱贫村屯级道路通车问题，改善脱贫村基础设施，方便201户753人出行水平。</t>
  </si>
  <si>
    <t>林业局</t>
  </si>
  <si>
    <t>三江县2024年油茶实用技术培训</t>
  </si>
  <si>
    <t>人次</t>
  </si>
  <si>
    <t>林业科技培训：包括油茶和“油茶+N”复合经营、八角、杉木等栽培技术。</t>
  </si>
  <si>
    <t>通过林业科技培训：包括油茶和“油茶+N”复合经营、八角、杉木等栽培技术，使农户更加熟练的掌握技巧。</t>
  </si>
  <si>
    <t xml:space="preserve">数量指标：培训≥1100人次，
质量指标：工程验收合格率≥100%，项目资金支出合格率 =100%，
时效指标：完工及时率100%，项目竣工验收时间≤2024年12月，
成本指标：50元/人/学期，
服务对象满意度指标：≥90%。
</t>
  </si>
  <si>
    <t>三江县农村水源涵养林建设项目（芭蕉林种植项目）</t>
  </si>
  <si>
    <t>新建水源涵养林640亩，每亩种植100株芭蕉树。</t>
  </si>
  <si>
    <t>通过新建水源涵养林，有效减少水土流失，缓解农村水源枯竭，进一步恢复生态平衡。</t>
  </si>
  <si>
    <t>数量指标： 种植面积 ≥640亩；
质量指标：工程验收合格率≥100%，项目资金支出合格率 =100%，
时效指标：完工及时率100%，项目竣工验收时间≤2024年12月，
社会效益指标：受益人数≥5000人；
服务对象满意度指标：≥90%。</t>
  </si>
  <si>
    <t>丹洲镇龙万山油茶产业核心示范区建设项目（浪扒至龙万林区路提升硬化项目）</t>
  </si>
  <si>
    <t>1条</t>
  </si>
  <si>
    <t>硬化林区路1.62公里，路基宽5.5米，路面宽4.5米。</t>
  </si>
  <si>
    <t>解决贫困村与非贫困村产业基地道路通车问题，改善贫困村与非贫困村油茶产业基础设施，方便148户376人生产出行水平，其中脱贫户18户62人；改善合桐村的生产生活条件，促进产业发展，方便群众出行。</t>
  </si>
  <si>
    <t>硬化林区路1.62公里，路基宽5.5米，路面宽4.5米。通过改善交通条件，方便376人生活出行并降低农产品运输成本。
数量指标：硬化林区路1.62公里，路基宽5.5米，路面宽4.5米。
质量指标：工程验收合格率≥100%，项目资金支出合格率 =100%，
时效指标：完工及时率100%，项目竣工验收时间≤2024年12月，
成本指标：≥101万元/公里
社会效益指标：居民出行平均缩短时间0.2小时，受益人数≥376人；
可持续影响指标：工程使用年限≥10年；
服务对象满意度指标：≥90%。</t>
  </si>
  <si>
    <t>弓江村</t>
  </si>
  <si>
    <t>高基乡弓江村杉木基地建设项目（新建宇店至下九坪林区路）</t>
  </si>
  <si>
    <t>新建林区砂石路，总长4.686米，路基宽度4.5米，路面宽3.5米。</t>
  </si>
  <si>
    <t>解决贫困村产业道路问题，改善弓江村宇店、下九坪的生产生活条件，方便原材料出山，促进产业发展，增加群众收入。项目受益情况：脱贫村1个54户203人，其中脱贫户28户107人。</t>
  </si>
  <si>
    <t>新建林区砂石路，总长4.671米，路基宽度4.5米，路面宽3.5米。通过改善交通条件，方便203人生活出行并降低农产品运输成本。
数量指标：新建砂石路4.671公里，路基宽4.5米，路面宽3.5米。
质量指标：工程验收合格率≥100%，项目资金支出合格率 =100%，
时效指标：完工及时率100%，项目竣工验收时间≤2024年12月，
成本指标：≥43万元/公里
社会效益指标：居民出行平均缩短时间0.4小时，受益人数≥203人；
可持续影响指标：工程使用年限≥10年；
服务对象满意度指标：≥90%。</t>
  </si>
  <si>
    <t>高基乡拉旦村中寨油茶基地建设项目（江川桥头至麻元林区路提升硬化项目）</t>
  </si>
  <si>
    <t>硬化林区5.26公里，路基宽度4.5米，路面宽3.5米。</t>
  </si>
  <si>
    <t>通过建设高效油茶示范基地，改善产业发展交通运输条件，促进产业发展，增加群众收入。项目受益情况：脱贫村1个139户459人，其中脱贫户27户98人。</t>
  </si>
  <si>
    <t>硬化林区5.26公里，路基宽度4.5米，路面宽3.5米。通过改善交通条件，方便459人生活出行并降低农产品运输成本。
数量指标：硬化林区路5.26公里，路基宽4.5米，路面宽3.5米。
质量指标：工程验收合格率≥100%，项目资金支出合格率 =100%，
时效指标：完工及时率100%，项目竣工验收时间≤2024年12月，
成本指标：≥63万元/公里
社会效益指标：居民出行平均缩短时间0.4小时，受益人数≥459人；
可持续影响指标：工程使用年限≥10年；
服务对象满意度指标：≥90%。</t>
  </si>
  <si>
    <t>洋溪乡玉民村高滩杉木基地建设项目（新建中寨至高滩林区路项目）</t>
  </si>
  <si>
    <t>新建林区砂石路：总长3.05公里，路基宽5米，路面宽4米。</t>
  </si>
  <si>
    <t>解决贫困村屯级道路通车问题，方便群众出行；改善玉民村的生产生活条件，促进产业发展，增加群众收入。项目受益情况：脱贫村1个81户444人，其中脱贫户37户202人。</t>
  </si>
  <si>
    <t>新建林区砂石路：总长3.5公里，路基宽5米，路面宽4米。通过改善交通条件，方便444人生活出行并降低农产品运输成本。
数量指标：新建林区砂石路：总长3.5公里，路基宽5米，路面宽4米。
质量指标：工程验收合格率≥100%，项目资金支出合格率 =100%，
时效指标：完工及时率100%，项目竣工验收时间≤2024年12月，
成本指标：≥28万元/公里
社会效益指标：居民出行平均缩短时间0.4小时，受益人数≥444人；
可持续影响指标：工程使用年限≥10年；
服务对象满意度指标：≥90%。</t>
  </si>
  <si>
    <t>归令村</t>
  </si>
  <si>
    <t>八江镇归令村归便屯岺鸡油茶基地建设项目（新建林区路项目）</t>
  </si>
  <si>
    <t>新建林区砂石路，总长2.642公路里，路基宽5.5米，路面宽4.5米。路肩 2×0.5 米，培土路肩。</t>
  </si>
  <si>
    <t>通过建设高效油茶示范基地，改善基地交通运输条件，促进产业发展，增加群众收入。项目受益情况：脱贫村1个623户2355人，其中脱贫户156户598人。</t>
  </si>
  <si>
    <t>新建林区砂石路，总长2.642公路里，路基宽5.5米，路面宽4.5米。通过改善交通条件，方便2355人生活出行并降低农产品运输成本。
数量指标：新建林区砂石路，总长2.642公路里，路基宽5.5米，路面宽4.5米。
质量指标：工程验收合格率≥100%，项目资金支出合格率 =100%，
时效指标：完工及时率100%，项目竣工验收时间≤2024年12月，
成本指标：≥56万元/公里
社会效益指标：居民出行平均缩短时间0.4小时，受益人数≥2355人；
可持续影响指标：工程使用年限≥10年；
服务对象满意度指标：≥90%。</t>
  </si>
  <si>
    <t>三团村</t>
  </si>
  <si>
    <t>八江镇石南山油茶旅游融合产业园建设项目（寨卯至油茶园产业路提升硬化项目）</t>
  </si>
  <si>
    <t>硬化林区路3.9557952公里，路基宽5.5米，路面宽4.5米。</t>
  </si>
  <si>
    <t>通过打造茶旅结合示范基地，改善周边三团村、八江村、岩脚村、布央村的生产生活条件，与布央茶叶基地形成“两山两茶”茶旅融合示范区，促进产业发展，增加群众收入。项目受益情况：面上村1个514户1776人，其中脱贫户111户442人。</t>
  </si>
  <si>
    <t>硬化林区路3.9557952公里，路基宽5.5米，路面宽4.5米。通过改善交通条件，方便1776人生活出行并降低农产品运输成本。
数量指标：硬化林区路3.9557952公里，路基宽5.5米，路面宽4.5米。
质量指标：工程验收合格率≥100%，项目资金支出合格率 =100%，
时效指标：完工及时率100%，项目竣工验收时间≤2024年12月，
成本指标：≥75万元/公里
社会效益指标：居民出行平均缩短时间0.2小时，受益人数≥1776人；
可持续影响指标：工程使用年限≥10年；
服务对象满意度指标：≥90%。</t>
  </si>
  <si>
    <t>岩脚村</t>
  </si>
  <si>
    <t>八江镇石南山油茶旅游融合产业园建设项目（马尾至油茶园产业路提升硬化项目）</t>
  </si>
  <si>
    <t>硬化林区路2.909784公里，路基宽5.5米，路面宽4.5米。</t>
  </si>
  <si>
    <t>硬化林区路2.909784公里，路基宽5.5米，路面宽4.5米。通过改善交通条件，方便1776人生活出行并降低农产品运输成本。
数量指标：硬化林区路2.909784公里，路基宽5.5米，路面宽4.5米。
质量指标：工程验收合格率≥100%，项目资金支出合格率 =100%，
时效指标：完工及时率100%，项目竣工验收时间≤2024年12月，
成本指标：≥90万元/公里
社会效益指标：居民出行平均缩短时间0.2小时，受益人数≥1776人；
可持续影响指标：工程使用年限≥10年；
服务对象满意度指标：≥90%。</t>
  </si>
  <si>
    <t>八江镇石南山油茶旅游融合产业园建设项目（园内单轨运输车项目）</t>
  </si>
  <si>
    <t>33条</t>
  </si>
  <si>
    <t>新建33条园地单轨运输车线，总计长10517.45米，配套机组货厢。</t>
  </si>
  <si>
    <t>新建33条园地单轨运输车线，总计长10517.45米，配套机组货厢。通过改善交运输件，降低农产品运输成本。
数量指标：覆盖油茶基地经营生产及产品运输≥500亩；
质量指标：工程验收合格率≥100%，项目资金支出合格率 =100%，
时效指标：完工及时率100%，项目竣工验收时间≤2024年12月，
成本指标：≥52万元/条
社会效益指标：解决油茶基地管护面积≥500亩，受益人数≥1776人；
可持续影响指标：工程使用年限≥10年；
服务对象满意度指标：≥90%。</t>
  </si>
  <si>
    <t>八江镇石南山油茶旅游融合产业园建设项目（金库至油茶园林区路提升硬化项目）</t>
  </si>
  <si>
    <t>硬化林区路3.84公里，路基宽5.5米，路面宽4.5米。</t>
  </si>
  <si>
    <t>硬化林区路3.84公里，路基宽5.5米，路面宽4.5米。通过改善交通条件，方便1776人生活出行并降低农产品运输成本。
数量指标：硬化林区路3.84公里，路基宽5.5米，路面宽4.5米。
质量指标：工程验收合格率≥100%，项目资金支出合格率 =100%，
时效指标：完工及时率100%，项目竣工验收时间≤2024年12月，
成本指标：≥88万元/公里
社会效益指标：居民出行平均缩短时间0.2小时，受益人数≥1776人；
可持续影响指标：工程使用年限≥10年；
服务对象满意度指标：≥90%。</t>
  </si>
  <si>
    <t>桂书村</t>
  </si>
  <si>
    <t>同乐乡桂书村高扒杉木、油茶基地建设项目（新建高扒至广深林区路项目）</t>
  </si>
  <si>
    <t>新建林区混凝土路2.19公里路，路基宽5.5，路面宽4.5米。</t>
  </si>
  <si>
    <t>通过林区路建设，解决桂书村高扒屯群众杉、竹等原材料出山难题，改善群众生产生活条件，促进产业发展、增加收入。项目受益情况：脱贫村1个399户1617人，其中脱贫户114户516人。</t>
  </si>
  <si>
    <t>新建林区混凝土路2.19公里路，路基宽5.5，路面宽4.5米。通过改善交通条件，方便1617人生活出行并降低农产品运输成本。
数量指标：新建林区混凝土路2.19公里路，路基宽5.5，路面宽4.5米。
质量指标：工程验收合格率≥100%，项目资金支出合格率 =100%，
时效指标：完工及时率100%，项目竣工验收时间≤2024年12月，
成本指标：≥112万元/公里
社会效益指标：居民出行平均缩短时间0.4小时，受益人数≥1617人；
可持续影响指标：工程使用年限≥10年；
服务对象满意度指标：≥90%。</t>
  </si>
  <si>
    <t>八江镇石南山油茶、旅游融合产业园建设项目（园内主干道防护栏工程）</t>
  </si>
  <si>
    <t>新建园区主产业路波形防护栏，总长12.7公里。</t>
  </si>
  <si>
    <t>通过打造茶旅结合示范基地，改善贫困村的生产生活条件，与布央茶叶基地形成“两山两茶”茶旅融合示范区，促进产业发展，增加群众收入。项目受益情况：面上村1个514户1776人，其中脱贫户111户442人。</t>
  </si>
  <si>
    <t>新建园区主产业路波形防护栏，总长12.7公里。通过防护栏的建设，改善交通安全条件。
数量指标： 新建波形防护栏≥12.7km；
质量指标：工程验收合格率≥100%，项目资金支出合格率 =100%，
时效指标：完工及时率100%，项目竣工验收时间≤2024年12月，
成本指标：≥12万元/公里；
社会效益指标：项目受益人数≥1776人；
可持续影响指标：工程使用年限≥10年；
服务对象满意度指标：≥90%。</t>
  </si>
  <si>
    <t>泗联村</t>
  </si>
  <si>
    <t>古宜镇泗联村油茶、杉木基地建设项目（新建西坡洞至白花林区路）</t>
  </si>
  <si>
    <t>新建林区砂石路，总长5.03公里，路基宽5.5米，路面宽4.5米。</t>
  </si>
  <si>
    <t>通过林区路建设，解决泗联村西坡洞屯、白花屯群众杉、竹等原材料出山难题，改善群众生产生活条件，促进产业发展、增加收入。项目受益情况：206户680人出行。</t>
  </si>
  <si>
    <t>新建林区砂石路，总长5.03公里，路基宽5.5米，路面宽4.5米。通过改善交通条件，方便680人生活出行并降低农产品运输成本。
数量指标：新建林区砂石路，总长5.03公里，路基宽5.5米，路面宽4.5米。
质量指标：工程验收合格率≥100%，项目资金支出合格率 =100%，
时效指标：完工及时率100%，项目竣工验收时间≤2024年12月，
成本指标：≥32万元/公里
社会效益指标：居民出行平均缩短时间0.4小时，受益人数≥680人；
可持续影响指标：工程使用年限≥10年；
服务对象满意度指标：≥90%。</t>
  </si>
  <si>
    <t>丹洲镇合桐村龙万山油茶产业核心示范区建设项目（新建园内单轨运输及步道项目）</t>
  </si>
  <si>
    <t>10条单轨运输车线，步道5千米</t>
  </si>
  <si>
    <t>新建10条园地单轨运输车线，总长4593.416米，配套机组货厢，步道5千米。</t>
  </si>
  <si>
    <t>通过建设高效油茶示范基地，解决贫困村与非贫困村产业发展问题，促进产业发展，增加群众收入。项目受益情况：面上村1个80户196人，其中脱贫户10户41人。</t>
  </si>
  <si>
    <t>新建7条园地单轨运输车线，总长4593.416米，配套机组货厢，步道5千米。通过改善运输条件，降低农产品运输成本。
数量指标：覆盖油茶基地经营生产及产品运输≥500亩；
质量指标：工程验收合格率≥100%，项目资金支出合格率 =100%，
时效指标：完工及时率100%，项目竣工验收时间≤2024年12月，
成本指标：≥17万元/公里
社会效益指标：解决油茶基地管护面积≥500亩，受益人数≥196人；
可持续影响指标：工程使用年限≥10年；
服务对象满意度指标：≥90%。</t>
  </si>
  <si>
    <t>三江县斗江镇牙林村都稿杉竹基地建设项目（新建中都至坡吝林区砂石路）</t>
  </si>
  <si>
    <t>新建林区砂石路:总长4.14公里，路基宽4.5米，路面宽3.5米。</t>
  </si>
  <si>
    <t>解决牙林村群众竹木等农林产品、原材料运输难题，，改善群众生产生活条件，促进产业发展，增加群众收入。项目受益情况：面上村1个78户286人，其中脱贫户12户52人。</t>
  </si>
  <si>
    <t>新建林区砂石路:总长4.14公里，路基宽4.5米，路面宽3.5米。通过改善交通条件，方便286人生活出行并降低农产品运输成本。
数量指标：新建林区砂石路:总长4.14公里，路基宽4.5米，路面宽3.5米。
质量指标：工程验收合格率≥100%，项目资金支出合格率 =100%，
时效指标：完工及时率100%，项目竣工验收时间≤2024年12月，
成本指标：≥36万元/公里
社会效益指标：居民出行平均缩短时间0.2小时，受益人数≥286人；
可持续影响指标：工程使用年限≥10年；
服务对象满意度指标：≥90%。</t>
  </si>
  <si>
    <t>富禄村</t>
  </si>
  <si>
    <t>三江县富禄乡富禄村葛亮油茶基地建设项目（新建葛亮至油茶基地林区砂石路项目）</t>
  </si>
  <si>
    <t>新建林区砂石路，总长2.475公里，路基宽度：4.5米，路面宽3.5米。</t>
  </si>
  <si>
    <t>解决富禄村葛亮屯产业发展问题，改善富禄村葛亮屯的生产生活条件，促进产业发展，增加群众收入。项目受益情况：面上村1个218户716人，其中脱贫户23户99人。</t>
  </si>
  <si>
    <t>新建林区砂石路，总长2.475公里，路基宽度：4.5米，路面宽3.5米。通过改善交通条件，方便716人生活出行并降低农产品运输成本。
数量指标：新建林区砂石路，总长2.475公里，路基宽度：4.5米，路面宽3.5米。
质量指标：工程验收合格率≥100%，项目资金支出合格率 =100%，
时效指标：完工及时率100%，项目竣工验收时间≤2024年12月，
成本指标：≥29万元/公里
社会效益指标：居民出行平均缩短时间0.4小时，受益人数≥716人；
可持续影响指标：工程使用年限≥10年；
服务对象满意度指标：≥90%。</t>
  </si>
  <si>
    <t>三江县老堡乡边浪村上保小学路口至白云山中药材、养蜂基地产业路硬化（上保小学路口至白云山半坡路口）</t>
  </si>
  <si>
    <t>新建产业路路线长2.862公里，路基宽度5.5米，路面宽度4.5米。</t>
  </si>
  <si>
    <t>通过林区路建设，改善边浪村群众中药材等产业基地交通运输条件，方便群众生产生活，促进产业发展、增加收入。项目受益情况：脱贫村1个342户1590人，其中脱贫户280户1296人。</t>
  </si>
  <si>
    <t>新建产业路路线长2.862公里，路基宽度5.5米，路面宽度4.5米。通过改善交通条件，方便1590人生活出行并降低农产品运输成本。
数量指标：新建产业路路线长2.862公里，路基宽度5.5米，路面宽度4.5米。
质量指标：工程验收合格率≥100%，项目资金支出合格率 =100%，
时效指标：完工及时率100%，项目竣工验收时间≤2024年12月，
成本指标：≥87万元/公里
社会效益指标：居民出行平均缩短时间0.2小时，受益人数≥1590人；
可持续影响指标：工程使用年限≥10年；
服务对象满意度指标：≥90%。</t>
  </si>
  <si>
    <t>三江县程村乡头坪村集体林场杉木基地建设项目（新建桐叶泠林区路项目）</t>
  </si>
  <si>
    <t>新建林区砂石路，总长4.036公里，路基宽4.5米，路面宽3.5米。</t>
  </si>
  <si>
    <t>通过林区产业路建设，提高茶油、茶叶、林木、竹等林产品运输能力，方便650户2400人出行，改善头坪村的生产生活条件，促进产业发展，增加群众收入。项目受益情况：面上村1个650户2400人，其中脱贫户37户139人。</t>
  </si>
  <si>
    <t>新建林区砂石路，总长4.036公里，路基宽4.5米，路面宽3.5米。通过改善交通条件，方便2400人生活出行并降低农产品运输成本。
数量指标：新建林区砂石路，总长4.036公里，路基宽4.5米，路面宽3.5米。
质量指标：工程验收合格率≥100%，项目资金支出合格率 =100%，
时效指标：完工及时率100%，项目竣工验收时间≤2024年12月，
成本指标：≥33万元/公里
社会效益指标：居民出行平均缩短时间0.4小时，受益人数≥2400人；
可持续影响指标：工程使用年限≥10年；
服务对象满意度指标：≥90%。</t>
  </si>
  <si>
    <t>平岩村</t>
  </si>
  <si>
    <t>林溪镇平岩村林桃油茶基地产业路硬化工程（林桃油茶基地段）</t>
  </si>
  <si>
    <t>硬化油茶基地内主产业路3.2公里，路基宽4.5米，路面宽3.5米。</t>
  </si>
  <si>
    <t>改善林桃油茶基地产品运输难问题，完善产业基地基础设施条件，促进油茶产业发展，增加群众收入。项目受益情况:面上村1个360户1462人其中脱贫户82户326人。</t>
  </si>
  <si>
    <t>硬化油茶基地内主产业路3.2公里，路基宽4.5米，路面宽3.5米。通过改善交通条件，方便1462人生活出行并降低农产品运输成本。
数量指标：硬化油茶基地内主产业路3.2公里，路基宽4.5米，路面宽3.5米。
质量指标：工程验收合格率≥100%，项目资金支出合格率 =100%，
时效指标：完工及时率100%，项目竣工验收时间≤2024年12月，
成本指标：≥69万元/公里
社会效益指标：居民出行平均缩短时间0.4小时，受益人数≥1462人；
可持续影响指标：工程使用年限≥10年；
服务对象满意度指标：≥90%。</t>
  </si>
  <si>
    <t>三江县富禄乡富禄侗寨屋背山杉木基地建设项目（林区产业路扩宽及硬化）</t>
  </si>
  <si>
    <t>2段</t>
  </si>
  <si>
    <t>新建林区砂石路，主线长1.087公里，支线长1.087公里，路基宽度4.5米，路面宽度3.5米。</t>
  </si>
  <si>
    <t>该项目建成后富禄村侗寨屯连通岑胖屯，减少交通运输成本，提高茶油、优质稻、林木、竹等林产品运输能力，促进产业发展，增加群众收入。项目受益情况：面上村1个376户1408人，其中脱贫户52户201人。</t>
  </si>
  <si>
    <t>新建林区砂石路，主线长1.087公里，支线长1.087公里，路基宽度4.5米，路面宽度3.5米。通过改善交通条件，方便1408人生活出行并降低农产品运输成本。
数量指标：新建林区砂石路，主线长1.087公里，支线长1.087公里，路基宽度4.5米，路面宽度3.5米。
质量指标：工程验收合格率≥100%，项目资金支出合格率 =100%，
时效指标：完工及时率100%，项目竣工验收时间≤2024年12月，
成本指标：≥151万元/公里
社会效益指标：居民出行平均缩短时间0.2小时，受益人数≥1408人；
可持续影响指标：工程使用年限≥10年；
服务对象满意度指标：≥90%。</t>
  </si>
  <si>
    <t>三江县良口乡白毛村良信屯高芩至不留杉木基地建设项目（新建林区路项目）</t>
  </si>
  <si>
    <t>3段</t>
  </si>
  <si>
    <t>新建林区砂石路，总长5.703公里，路基宽4.5米，路面宽3.5米。</t>
  </si>
  <si>
    <t>通过林区产业路建设，解决林产品外运交通瓶颈，方便群众生产生活，提高生产效率和土地的产值，促进产业发展，增加群众收入。项目受益情况：面上村1个脱贫村2个1125户4600人，其中脱贫户347户1481人。</t>
  </si>
  <si>
    <t>新建林区砂石路，总长5.703公里，路基宽4.5米，路面宽3.5米。通过改善交通条件，方便4600人生活出行并降低农产品运输成本。
数量指标：新建林区砂石路，主线长1.087公里，支线长1.087公里，路基宽度4.5米，路面宽度3.5米。
质量指标：工程验收合格率≥100%，项目资金支出合格率 =100%，
时效指标：完工及时率100%，项目竣工验收时间≤2024年12月，
成本指标：≥28万元/公里
社会效益指标：居民出行平均缩短时间0.2小时，受益人数≥4600人；
可持续影响指标：工程使用年限≥10年；
服务对象满意度指标：≥90%。</t>
  </si>
  <si>
    <t>三江县林溪镇枫木村高弄油茶基地建设项目（新建大培山至高弄林区路）</t>
  </si>
  <si>
    <t>新建林区砂石路，总长2.534公里，路基宽5.5米，路面宽4.5米。</t>
  </si>
  <si>
    <t>通过林区产业路建设，解决林产品外运交通瓶颈，方便群众生产生活，解决452户1735人生产生活问题；促进产业发展，增加群众收入。项目受益情况：脱贫村2个452户1735人，其中脱贫户167户610人。</t>
  </si>
  <si>
    <t>新建林区砂石路，总长2.534公里，路基宽5.5米，路面宽4.5米。通过改善交通条件，方便1735人生活出行并降低农产品运输成本。
数量指标：新建林区砂石路，总长2.534公里，路基宽5.5米，路面宽4.5米。
质量指标：工程验收合格率≥100%，项目资金支出合格率 =100%，
时效指标：完工及时率100%，项目竣工验收时间≤2024年12月，
成本指标：≥50万元/公里
社会效益指标：居民出行平均缩短时间0.2小时，受益人数≥1735人；
可持续影响指标：工程使用年限≥10年；
服务对象满意度指标：≥90%。</t>
  </si>
  <si>
    <t>三江县洋溪乡玉民村乌肚杉木基地建设项目（新建下牛场至让口高冲林区路项目）</t>
  </si>
  <si>
    <t>新建林区砂石路，总长3.963公里，路基宽4.5米，路面宽3.5米。</t>
  </si>
  <si>
    <t>通过林区产业路建设，解决林产品外运交通瓶颈，方便群众生产生活，方便群众出行；改善玉民村的生产生活条件，促进产业发展，增加群众收入。项目受益情况：脱贫村1个110户590人，其中脱贫户13户71人。</t>
  </si>
  <si>
    <t>新建林区砂石路，总长3.963公里，路基宽4.5米，路面宽3.5米。通过改善交通条件，方便590人生活出行并降低农产品运输成本。
数量指标：新建林区砂石路，总长3.963公里，路基宽4.5米，路面宽3.5米。
质量指标：工程验收合格率≥100%，项目资金支出合格率 =100%，
时效指标：完工及时率100%，项目竣工验收时间≤2024年12月，
成本指标：≥33万元/公里
社会效益指标：居民出行平均缩短时间0.4小时，受益人数≥590人；
可持续影响指标：工程使用年限≥10年；
服务对象满意度指标：≥90%。</t>
  </si>
  <si>
    <t>斗江镇白言村杉木基地建设项目（新建白口至大溪脑林区砂石路）</t>
  </si>
  <si>
    <t>新建林区砂石路2.93公里，路基宽度4.5米，路面宽度3.5米。</t>
  </si>
  <si>
    <t>通过林区产业路建设，解决林产品外运交通瓶颈，方便群众生产生活，方便群众出行；改善生产生活条件，促进产业发展，增加群众收入。项目受益情况：面上村1个102户373人，其中脱贫户7户32人。</t>
  </si>
  <si>
    <t>新建林区砂石路4公里，路基宽度4.5米，路面宽度3.5米。通过改善交通条件，方便373人生活出行并降低农产品运输成本。
数量指标：新建林区砂石路4公里，路基宽度4.5米，路面宽度3.5米。
质量指标：工程验收合格率≥100%，项目资金支出合格率 =100%，
时效指标：完工及时率100%，项目竣工验收时间≤2024年12月，
成本指标：≥52万元/公里
社会效益指标：居民出行平均缩短时间0.4小时，受益人数≥373人；
可持续影响指标：工程使用年限≥10年；
服务对象满意度指标：≥90%。</t>
  </si>
  <si>
    <t>三江县良口乡滚良村白冷至面米至登药油茶产业路新建工程</t>
  </si>
  <si>
    <t>新建林区砂石路，总长3.345公里，路基宽4.5米，路面宽3.5米。</t>
  </si>
  <si>
    <t>该项目产业覆盖油茶100亩、450余亩杉木，为广大群众发展产业、降低运输成本，增加收入创造有利条件。项目受益情况：脱贫村1个471户1974人，其中脱贫户190户806人。</t>
  </si>
  <si>
    <t>新建林区砂石路，总长3.345公里，路基宽4.5米，路面宽3.5米。通过改善交通条件，方便1974人生活出行并降低农产品运输成本。
数量指标：新建林区砂石路，总长3.345公里，路基宽4.5米，路面宽3.5米。
质量指标：工程验收合格率≥100%，项目资金支出合格率 =100%，
时效指标：完工及时率100%，项目竣工验收时间≤2024年12月，
成本指标：≥31万元/公里
社会效益指标：居民出行平均缩短时间0.4小时，受益人数≥1974人；
可持续影响指标：工程使用年限≥10年；
服务对象满意度指标：≥90%。</t>
  </si>
  <si>
    <t>具盘村</t>
  </si>
  <si>
    <t>三江县独峒镇具盘村油茶基地产业路硬化项目（旧具屯滚地草至上具坡棒段）</t>
  </si>
  <si>
    <t>硬化林区路3.75公里，路面宽4.5米路面宽3.5米。</t>
  </si>
  <si>
    <t>通过建设高效油茶示范基地，解决产业发展交通运输条件，促进产业发展，增加群众收入。项目受益情况：脱贫村1个870户3154人，其中脱贫户297户1303人。</t>
  </si>
  <si>
    <t>硬化林区路3.75公里，路面宽4.5米路面宽3.5米。通过改善交通条件，方便3154人生活出行并降低农产品运输成本。
数量指标：硬化林区路3.75公里，路面宽4.5米路面宽3.5米。
质量指标：工程验收合格率≥100%，项目资金支出合格率 =100%，
时效指标：完工及时率100%，项目竣工验收时间≤2024年12月，
成本指标：≥56万元/公里
社会效益指标：居民出行平均缩短时间0.4小时，受益人数≥3154人；
可持续影响指标：工程使用年限≥10年；
服务对象满意度指标：≥90%。</t>
  </si>
  <si>
    <t>三江县独峒镇里盘村油茶基地产业路硬化项目（务弄至登命段）</t>
  </si>
  <si>
    <t>硬化林区路：总长2.548公里，路基宽4.5米，路面宽3.5米。</t>
  </si>
  <si>
    <t>解决脱贫村村屯级道路出行难问题，提升脱贫村生活生产水平，方便群众出行生产劳作，改善里盘村的生产生活条件，促进产业发展，增加群众收入。项目受益情况：脱贫村1个321户1338人，其中脱贫户146户588人。</t>
  </si>
  <si>
    <t>硬化林区路：总长2公里，路基宽4.5米，路面宽3.5米。通过改善交通条件，方便1338人生活出行并降低农产品运输成本。
数量指标：硬化林区路：总长2公里，路基宽4.5米，路面宽3.5米。
质量指标：工程验收合格率≥100%，项目资金支出合格率 =100%，
时效指标：完工及时率100%，项目竣工验收时间≤2024年12月，
成本指标：≥74万元/公里
社会效益指标：居民出行平均缩短时间0.4小时，受益人数≥1338人；
可持续影响指标：工程使用年限≥10年；
服务对象满意度指标：≥90%。</t>
  </si>
  <si>
    <t>三江县斗江镇滩底村河村寨底油茶基地产业路（新建砂石路）</t>
  </si>
  <si>
    <t>新建林区砂石路：总长2.083公里，路基宽4.5米，路面宽3.5米。</t>
  </si>
  <si>
    <t>解决滩底村群众油茶、竹木等农林产品运输难问题，该项目覆盖油茶400亩、茶叶40亩、杉木200亩，改善群众生产生活条件，促进产业发展，增加群众收入。项目受益情况：面上村1个118户440人，其中脱贫户10户33人。</t>
  </si>
  <si>
    <t>新建林区砂石路：总长3公里，路基宽4.5米，路面宽3.5米。通过改善交通条件，方便440人生活出行并降低农产品运输成本。
数量指标：新建林区砂石路：总长3公里，路基宽4.5米，路面宽3.5米。
质量指标：工程验收合格率≥100%，项目资金支出合格率 =100%，
时效指标：完工及时率100%，项目竣工验收时间≤2024年12月，
成本指标：≥35万元/公里
社会效益指标：居民出行平均缩短时间0.4小时，受益人数≥440人；
可持续影响指标：工程使用年限≥10年；
服务对象满意度指标：≥90%。</t>
  </si>
  <si>
    <t>三江县高基乡白郡村下白郡杉竹基地建设项目(新建发田冲至厷井林区路项目)</t>
  </si>
  <si>
    <t>新建林区砂石路，总长4.469公里，路基宽4.5米，路面宽3.5米。</t>
  </si>
  <si>
    <t>通过林区产业路建设，解决白郡村下白郡屯杉竹等林产品外运交通瓶颈，改善生产生活条件，促进产业发展，增加群众收入。项目受益情况：是面上村1个，户56户，210人，其中脱贫户11户47人。</t>
  </si>
  <si>
    <t>新建林区砂石路，总长4.496公里，路基宽4.5米，路面宽3.5米。通过改善交通条件，方便248人生活出行并降低农产品运输成本。
数量指标：新建林区砂石路，总长5.737公里，路基宽4.5米，路面宽3.5米。
质量指标：工程验收合格率≥100%，项目资金支出合格率 =100%，
时效指标：完工及时率100%，项目竣工验收时间≤2024年12月，
成本指标：≥28万元/公里
社会效益指标：居民出行平均缩短时间0.4小时，受益人数≥248人；
可持续影响指标：工程使用年限≥10年；
服务对象满意度指标：≥90%。</t>
  </si>
  <si>
    <t>林溪镇平岩村“林桃”油茶示范基地运输轨道建设项目</t>
  </si>
  <si>
    <t>16条</t>
  </si>
  <si>
    <t>新建16条园区单轨运输车线，总长5千米，配套机组货厢。</t>
  </si>
  <si>
    <t>完善林桃油茶产业园建设，有效提高生产效率，减少人工成本，促进油茶产业高质量发展，增加群众收入。项目受益情况：面上村1个186户860人，其中脱贫户70户280人。</t>
  </si>
  <si>
    <t>新建16条园区单轨运输车线，总长5千米，配套机组货厢。通过改善运输条件，降低农产品运输成本。
数量指标：覆盖油茶基地经营生产及产品运输≥500亩；
质量指标：工程验收合格率≥100%，项目资金支出合格率 =100%，
时效指标：完工及时率100%，项目竣工验收时间≤2024年12月，
成本指标：≥23万元/公里
社会效益指标：解决油茶基地管护面积≥500亩，受益人数≥860人；
可持续影响指标：工程使用年限≥10年；
服务对象满意度指标：≥90%。</t>
  </si>
  <si>
    <t>高迈村</t>
  </si>
  <si>
    <t>三江县八江镇高迈村黑石岩油茶基地建设项目（归座至黑石岩林区路修复硬化项目）</t>
  </si>
  <si>
    <t>修复硬化林区路4.2Km，路基宽4.5米，路面宽3.5米</t>
  </si>
  <si>
    <t>2024年7月开工
2024年12月竣工验收</t>
  </si>
  <si>
    <t>三江县高基乡高基村平寨屯杉竹基地建设项目（新建雄贤冲林区路项目）</t>
  </si>
  <si>
    <t>新建林区路总长3.3ｋｍ,路基宽4.5米，路面宽3.5米</t>
  </si>
  <si>
    <t>三江县高基乡高基村高基屯杉竹基地建设项目（新建宇九冲林区路项目）</t>
  </si>
  <si>
    <t>新建林区路总长2.2ｋｍ,路基宽4.5米，路面宽3.5米</t>
  </si>
  <si>
    <t>三江县高基乡江口村竹林基地建设项目（新建宇蒙至东山林区路）</t>
  </si>
  <si>
    <t>新建林区砂石路2.743公里，路基4.5米路面3.5米。</t>
  </si>
  <si>
    <t>2024年9月开工
2024年12月竣工验收</t>
  </si>
  <si>
    <t>改善该村竹林基地交通条件，解决原材料出山难题，减少运输成本，增加林农收入，促进“以竹代塑”工程。</t>
  </si>
  <si>
    <t>新建林区砂石路2.743公里，路基4.5米路面3.5公里。通过改善运输条件，降低农产品运输成本。
数量指标：新建林区砂石路，总长2.743公里，路基宽4.5米，路面宽3.5米。
质量指标：工程验收合格率≥100%，项目资金支出合格率 =100%，
时效指标：完工及时率100%，项目竣工验收时间≤2024年12月，
成本指标：≥33.46万元/公里
社会效益指标：居民出行平均缩短时间0.2小时，受益人数≥632人；
可持续影响指标：工程使用年限≥10年；
服务对象满意度指标：≥90%。</t>
  </si>
  <si>
    <t>三江县高基乡冲干村竹林基地建设项目（新建大田屯竹林基地林区路）</t>
  </si>
  <si>
    <t>新建林区砂石路5.045公里，路基4.5米路面3.5米。</t>
  </si>
  <si>
    <t>新建林区砂石路5.045公里，路基4.5米路面3.5米。通过改善运输条件，降低农产品运输成本。
数量指标：新建林区砂石路，总长5.045公里，路基宽4.5米，路面宽3.5米。
质量指标：工程验收合格率≥100%，项目资金支出合格率 =100%，
时效指标：完工及时率100%，项目竣工验收时间≤2024年12月，
成本指标：≥26.76万元/公里
社会效益指标：居民出行平均缩短时间0.4小时，受益人数≥96人；
可持续影响指标：工程使用年限≥10年；
服务对象满意度指标：≥90%。</t>
  </si>
  <si>
    <t>三江县高基乡桐叶村竹林基地建设项目（新建板八屯竹林林区路）</t>
  </si>
  <si>
    <t>新建林区砂石路5.351公里，路基4.5米路面3.5米。</t>
  </si>
  <si>
    <t>新建林区砂石路5.351公里，路基4.5米路面3.5米。通过改善运输条件，降低农产品运输成本。
数量指标：新建林区砂石路，总长5.351公里，路基宽4.5米，路面宽3.5米。
质量指标：工程验收合格率≥100%，项目资金支出合格率 =100%，
时效指标：完工及时率100%，项目竣工验收时间≤2024年12月，
成本指标：≥29.61万元/公里
社会效益指标：居民出行平均缩短时间0.4小时，受益人数≥970人；
可持续影响指标：工程使用年限≥10年；
服务对象满意度指标：≥90%。</t>
  </si>
  <si>
    <t>三江县斗江镇白言村竹林基地建设项目（新建白口至茅田岭林区路）</t>
  </si>
  <si>
    <t>新建林区砂石路2.506公里，路基4.5米路面3.5米。</t>
  </si>
  <si>
    <t>新建林区砂石路2.506公里，路基4.5米路面3.5公里。通过改善运输条件，降低农产品运输成本。
数量指标：新建林区砂石路，总长2.506公里，路基宽4.5米，路面宽3.5米。
质量指标：工程验收合格率≥100%，项目资金支出合格率 =100%，
时效指标：完工及时率100%，项目竣工验收时间≤2024年12月，
成本指标：≥30.96万元/公里
社会效益指标：居民出行平均缩短时间0.2小时，受益人数≥1746人；
可持续影响指标：工程使用年限≥10年；
服务对象满意度指标：≥90%。</t>
  </si>
  <si>
    <t>扶平村</t>
  </si>
  <si>
    <t>三江县斗江镇扶平村竹林基地建设项目（新建下古生至天堂界林区路）</t>
  </si>
  <si>
    <t>新建林区砂石路3.642公里，路基4.5米路面3.5米。</t>
  </si>
  <si>
    <t>新建林区砂石路3.642公里，路基4.5米路面3.5公里。通过改善运输条件，降低农产品运输成本。
数量指标：新建林区砂石路，总长3.642公里，路基宽4.5米，路面宽3.5米。
质量指标：工程验收合格率≥100%，项目资金支出合格率 =100%，
时效指标：完工及时率100%，项目竣工验收时间≤2024年12月，
成本指标：≥27.81万元/公里
社会效益指标：居民出行平均缩短时间0.2小时，受益人数≥309人；
可持续影响指标：工程使用年限≥10年；
服务对象满意度指标：≥90%。</t>
  </si>
  <si>
    <t>三江县斗江镇扶平村竹林基地建设项目（新建等坪至马鞍山林区路）</t>
  </si>
  <si>
    <t>新建林区砂石路3.088公里，路基4.5米路面3.5米。</t>
  </si>
  <si>
    <t>新建林区砂石路3.088公里，路基4.5米路面3.5公里。通过改善运输条件，降低农产品运输成本。
数量指标：新建林区砂石路，总长3.088公里，路基宽4.5米，路面宽3.5米。
质量指标：工程验收合格率≥100%，项目资金支出合格率 =100%，
时效指标：完工及时率100%，项目竣工验收时间≤2024年12月，
成本指标：≥37.11万元/公里
社会效益指标：居民出行平均缩短时间0.2小时，受益人数≥565人；
可持续影响指标：工程使用年限≥10年；
服务对象满意度指标：≥90%。</t>
  </si>
  <si>
    <t>三江县斗江镇扶平村竹林基地建设项目（新建不苦冲至松柏山林区路）</t>
  </si>
  <si>
    <t>新建林区砂石路2.0653公里，路基4.5米路面3.5米。</t>
  </si>
  <si>
    <t>新建林区砂石路2.0653公里，路基4.5米路面3.5公里。通过改善运输条件，降低农产品运输成本。
数量指标：新建林区砂石路，总长2.0653公里，路基宽4.5米，路面宽3.5米。
质量指标：工程验收合格率≥100%，项目资金支出合格率 =100%，
时效指标：完工及时率100%，项目竣工验收时间≤2024年12月，
成本指标：≥34.85万元/公里
社会效益指标：居民出行平均缩短时间0.2小时，受益人数≥350人；
可持续影响指标：工程使用年限≥10年；
服务对象满意度指标：≥90%。</t>
  </si>
  <si>
    <t>三江县和平乡大寨村竹林基地建设项目（新建大寨屯六良冲林区路）</t>
  </si>
  <si>
    <t>新建林区砂石路3.154公里，路基4.5米路面3.5米。</t>
  </si>
  <si>
    <t>新建林区砂石路3.154公里，路基4.5米路面3.5公里。通过改善运输条件，降低农产品运输成本。
数量指标：新建林区砂石路，总长3.154公里，路基宽4.5米，路面宽3.5米。
质量指标：工程验收合格率≥100%，项目资金支出合格率 =100%，
时效指标：完工及时率100%，项目竣工验收时间≤2024年12月，
成本指标：≥35.60万元/公里
社会效益指标：居民出行平均缩短时间0.2小时，受益人数≥802人；
可持续影响指标：工程使用年限≥10年；
服务对象满意度指标：≥90%。</t>
  </si>
  <si>
    <t>三江县程村乡泗里村竹林基地建设项目（新建坪潺屯屋包冲至南山脑林区路）</t>
  </si>
  <si>
    <r>
      <rPr>
        <sz val="12"/>
        <rFont val="仿宋_GB2312"/>
        <charset val="134"/>
      </rPr>
      <t>新建林区砂石路2.03</t>
    </r>
    <r>
      <rPr>
        <sz val="12"/>
        <rFont val="宋体"/>
        <charset val="134"/>
      </rPr>
      <t>公里</t>
    </r>
    <r>
      <rPr>
        <sz val="12"/>
        <rFont val="仿宋_GB2312"/>
        <charset val="134"/>
      </rPr>
      <t>，路基4.5米路面3.5米。</t>
    </r>
  </si>
  <si>
    <t>新建林区砂石路2.03公里，路基4.5米路面3.5公里。通过改善运输条件，降低农产品运输成本。
数量指标：新建林区砂石路，总长2.03公里，路基宽4.5米，路面宽3.5米。
质量指标：工程验收合格率≥100%，项目资金支出合格率 =100%，
时效指标：完工及时率100%，项目竣工验收时间≤2024年12月，
成本指标：≥31.18万元/公里
社会效益指标：居民出行平均缩短时间0.2小时，受益人数≥270人；
可持续影响指标：工程使用年限≥10年；
服务对象满意度指标：≥90%。</t>
  </si>
  <si>
    <t>三江县程村乡泗里村竹林基地建设项目（新建严溪屯高峰口至高峰脑林区路）</t>
  </si>
  <si>
    <r>
      <rPr>
        <sz val="12"/>
        <rFont val="仿宋_GB2312"/>
        <charset val="134"/>
      </rPr>
      <t>新建林区砂石路1.455</t>
    </r>
    <r>
      <rPr>
        <sz val="12"/>
        <rFont val="宋体"/>
        <charset val="134"/>
      </rPr>
      <t>公里</t>
    </r>
    <r>
      <rPr>
        <sz val="12"/>
        <rFont val="仿宋_GB2312"/>
        <charset val="134"/>
      </rPr>
      <t>，路基4.5米路面3.5米。</t>
    </r>
  </si>
  <si>
    <t>新建林区砂石路1.455公里，路基4.5米路面3.5公里。通过改善运输条件，降低农产品运输成本。
数量指标：新建林区砂石路，总长1.455公里，路基宽4.5米，路面宽3.5米。
质量指标：工程验收合格率≥100%，项目资金支出合格率 =100%，
时效指标：完工及时率100%，项目竣工验收时间≤2024年12月，
成本指标：≥37.66万元/公里
社会效益指标：居民出行平均缩短时间0.2小时，受益人数≥900人；
可持续影响指标：工程使用年限≥10年；
服务对象满意度指标：≥90%。</t>
  </si>
  <si>
    <t>三江县丹洲镇六孟村竹林基地建设项目（新建孟公屯陡冲林区路）</t>
  </si>
  <si>
    <t>新建林区砂石路0.953公里，路基4.5米路面3.5米。</t>
  </si>
  <si>
    <t>新建林区砂石路0.953公里，路基4.5米路面3.5公里。通过改善运输条件，降低农产品运输成本。
数量指标：新建林区砂石路，总长0.953公里，路基宽4.5米，路面宽3.5米。
质量指标：工程验收合格率≥100%，项目资金支出合格率 =100%，
时效指标：完工及时率100%，项目竣工验收时间≤2024年12月，
成本指标：≥36.08万元/公里
社会效益指标：居民出行平均缩短时间0.2小时，受益人数≥1746人；
可持续影响指标：工程使用年限≥10年；
服务对象满意度指标：≥90%。</t>
  </si>
  <si>
    <t>三江县丹洲镇六孟村竹林基地建设项目（新建孟公屯长冲竹林林区路）</t>
  </si>
  <si>
    <t>新建林区砂石路0.893公里，路基4.5米路面3.5米。</t>
  </si>
  <si>
    <t>新建林区砂石路0.893公里，路基4.5米路面3.5公里。通过改善运输条件，降低农产品运输成本。
数量指标：新建林区砂石路，总长0.893公里，路基宽4.5米，路面宽3.5米。
质量指标：工程验收合格率≥100%，项目资金支出合格率 =100%，
时效指标：完工及时率100%，项目竣工验收时间≤2024年12月，
成本指标：≥29.46万元/公里
社会效益指标：居民出行平均缩短时间0.2小时，受益人数≥1746人；
可持续影响指标：工程使用年限≥10年；
服务对象满意度指标：≥90%。</t>
  </si>
  <si>
    <t>三江县丹洲镇六孟村竹林基地建设项目（新建孟公屯甲料竹林林区路）</t>
  </si>
  <si>
    <t>新建林区砂石路1.771公里，路基4.5米路面3.5米。</t>
  </si>
  <si>
    <t>新建林区砂石路1.771公里，路基4.5米路面3.5公里。通过改善运输条件，降低农产品运输成本。
数量指标：新建林区砂石路，总长1.771公里，路基宽4.5米，路面宽3.5米。
质量指标：工程验收合格率≥100%，项目资金支出合格率 =100%，
时效指标：完工及时率100%，项目竣工验收时间≤2024年12月，
成本指标：≥36.24万元/公里
社会效益指标：居民出行平均缩短时间0.2小时，受益人数≥1746人；
可持续影响指标：工程使用年限≥10年；
服务对象满意度指标：≥90%。</t>
  </si>
  <si>
    <t>三江县丹洲镇江荷村竹林基地建设项目（新建牛浪坡屯大雨湾林区路）</t>
  </si>
  <si>
    <t>新建林区砂石路1.243公里，路基4.5米路面3.5米。</t>
  </si>
  <si>
    <t>新建林区砂石路1.243公里，路基4.5米路面3.5公里。通过改善运输条件，降低农产品运输成本。
数量指标：新建林区砂石路，总长1.243公里，路基宽4.5米，路面宽3.5米。
质量指标：工程验收合格率≥100%，项目资金支出合格率 =100%，
时效指标：完工及时率100%，项目竣工验收时间≤2024年12月，
成本指标：≥38.29万元/公里
社会效益指标：居民出行平均缩短时间0.2小时，受益人数≥1941人；
可持续影响指标：工程使用年限≥10年；
服务对象满意度指标：≥90%。</t>
  </si>
  <si>
    <t>产口村</t>
  </si>
  <si>
    <t>三江县良口乡产口村竹林基地建设项目（新建寨沙屯竹林林区路）</t>
  </si>
  <si>
    <t>新建林区砂石路1.542公里，路基4.5米路面3.5米。</t>
  </si>
  <si>
    <t>新建林区砂石路1.542公里，路基4.5米路面3.5公里。通过改善运输条件，降低农产品运输成本。
数量指标：新建林区砂石路，总长1.542公里，路基宽4.5米，路面宽3.5米。
质量指标：工程验收合格率≥100%，项目资金支出合格率 =100%，
时效指标：完工及时率100%，项目竣工验收时间≤2024年12月，
成本指标：≥31.21万元/公里
社会效益指标：居民出行平均缩短时间0.2小时，受益人数≥1989人；
可持续影响指标：工程使用年限≥10年；
服务对象满意度指标：≥90%。</t>
  </si>
  <si>
    <t>三江县良口乡产口村竹林基地建设项目（新建寨沙屯弄队竹林林区路）</t>
  </si>
  <si>
    <t>新建林区砂石路1.196公里，路基4.5米路面3.5米。</t>
  </si>
  <si>
    <t>新建林区砂石路1.196公里，路基4.5米路面3.5公里。通过改善运输条件，降低农产品运输成本。
数量指标：新建林区砂石路，总长1.196公里，路基宽4.5米，路面宽3.5米。
质量指标：工程验收合格率≥100%，项目资金支出合格率 =100%，
时效指标：完工及时率100%，项目竣工验收时间≤2024年12月，
成本指标：≥27.7万元/公里
社会效益指标：居民出行平均缩短时间0.2小时，受益人数≥1989人；
可持续影响指标：工程使用年限≥10年；
服务对象满意度指标：≥90%。</t>
  </si>
  <si>
    <t>科技工贸和信息化局</t>
  </si>
  <si>
    <t>广西三江茶叶和油茶研究基地</t>
  </si>
  <si>
    <t>栋</t>
  </si>
  <si>
    <t>建设3#楼建筑工程主体1305㎡；2#楼电气工程、给排水工程。3#楼建筑工程主体按一层层高5.4米，二层层高3.6米规格建设；2#楼电气工程按照引入市电380V电压等级电源规格；给排水工程按入户给水管水压不大于0.2MPa规格建设。</t>
  </si>
  <si>
    <t>2022年12月开工，2024年5月竣工验收</t>
  </si>
  <si>
    <t>404665</t>
  </si>
  <si>
    <t>6094</t>
  </si>
  <si>
    <t>26420</t>
  </si>
  <si>
    <t>建成后通过开展地方优异茶资源适制性研究，制定产品最优加工工艺，开展适优新品种（系）选育，可为全县茶农提供更多本地化、高品质、大产量特色茶种选择，支持茶农增产增收</t>
  </si>
  <si>
    <t>建设广西三江茶叶和油茶研究基地3#楼主体1305㎡，茶叶和油茶研究基地全面落成后可开展地方优异茶资源适制性研究，制定产品最优加工工艺，开展适优新品种（系）选育，为全县茶农提供更多本地化、高品质、大产量特色茶种选择，支持茶农增收
数量指标：3#楼（油茶试验区）-建筑工程主体面积1305㎡
质量指标：工程质量通过验收
时效指标：2024年5月31日前
成本指标：预算控制数≦380万元
社会效益指标：受益群众人数-全县茶农；茶叶和油茶产业科技支撑基础建设-提高三江县茶叶和油茶综合产值，年度增长≥1%
服务对象满意度指标：受益人口满意度≥90%</t>
  </si>
  <si>
    <t>泗里</t>
  </si>
  <si>
    <t>三江县工业园区生态产业园基础设施建设项目（二期）近期工程</t>
  </si>
  <si>
    <t>亩；米</t>
  </si>
  <si>
    <t>70；150</t>
  </si>
  <si>
    <t>场地平整70亩；新建挡土墙150米，按照高4米、基础底宽2.78米、顶宽0.9米。基础埋置深度不小于1米、每隔10米或折点位置设置沉降缝（缝宽2-3cm），墙身高出地面30cm设置泄水孔规格建设。</t>
  </si>
  <si>
    <t>2023年10月开工，2024年12月竣工验收</t>
  </si>
  <si>
    <t>通过完成近期工程，为园区全面投入使用创造条件，园区全面投入使用预计可新增工业产值约20亿元，提供就业岗位3000个以上，同时通过租赁标准厂房获得财产性收益</t>
  </si>
  <si>
    <t>通过实施近期工程，期间可为脱贫人口提供约20个务工岗位，近期工程为园区全面投入使用创造条件，园区投入使用后通过引进企业，可为搬迁户提供就业岗位约3000个，促进脱贫人口、易安户务工就业；通过租赁标准厂房，预计每年可获得约200万元财产性收益</t>
  </si>
  <si>
    <t>完成近期工程场地平整70亩，新建挡土墙150米，期间可为脱贫人口提供就业岗位，近期工程为园区全面投入使用创造条件，园区全面投入使用预计可新增工业产值约20亿元，推动全县工业发展，助推园区周边村集体经济收入增长
数量指标：新建挡土墙150米，场地平整70亩
质量指标：工程质量验收合格
时效指标：2024年12月25日前
成本指标：预算控制数1500万元
社会效益指标：受益群众人数-5000人；政府基础设施建设-推动工业发展
服务对象满意度指标：受益人口满意度≥90%</t>
  </si>
  <si>
    <t>三江生态环境局</t>
  </si>
  <si>
    <t>归东村</t>
  </si>
  <si>
    <t>同乐乡归东村光里屯生活污水治理项目</t>
  </si>
  <si>
    <t>光里屯DN300污水主管 950m，25m³/d 人工湿地污水处理站一座</t>
  </si>
  <si>
    <t>2024年5月开工2024年12月竣工</t>
  </si>
  <si>
    <t>通过开展污水治理改善村屯污水无序排放情况，受益户数60户、受益人口230</t>
  </si>
  <si>
    <t>数量指标：生活污水设施新建1座；质量指标：项目（工程）验收合格率100%；时效指标： 当年开工率100%；成本指标：项目总投资项目总投资控制在预算范围；可持续影响指标；环保设施使用年限≥20年；服务对象满意度指标：受益群众满意度≥90%</t>
  </si>
  <si>
    <t>高基乡桐叶村桐叶屯生活污水治理项目</t>
  </si>
  <si>
    <t>桐叶屯DN300污水主管1000m，25m³/d人工湿地污水处理站一座</t>
  </si>
  <si>
    <t>通过开展污水治理改善村屯污水无序排放情况，受益户数65户，受益人口约240人</t>
  </si>
  <si>
    <t>八江镇汾水村汾水屯生活污水治理项目</t>
  </si>
  <si>
    <t>汾水屯DN300污水主管1775m，20m³/d人工湿地污水处理站两座</t>
  </si>
  <si>
    <t>通过开展污水治理改善村屯污水无序排放情况，受益户数120户，受益人口约600人</t>
  </si>
  <si>
    <t>独峒镇平流村平流屯生活污水治理项目(提升村)</t>
  </si>
  <si>
    <t>平流屯De315 HDPE双壁波纹管2907m，DN125PE100管1020m，一体化泵站一座。塑料检查井57座，混凝土户线检查井76座，圆形混凝土检查井34座，300t/d污水处理站一座。</t>
  </si>
  <si>
    <t>通过开展污水治理改善村屯污水无序排放情况，受益户数526户，受益人口约200人</t>
  </si>
  <si>
    <t>梅林村三民屯人居环境提升整治项目</t>
  </si>
  <si>
    <t>三民屯DN300污水主管810m，20m³/d人工湿地污水处理站一座</t>
  </si>
  <si>
    <t>通过开展污水治理改善村屯污水无序排放情况，受益户数98户，受益人口约200人。</t>
  </si>
  <si>
    <t>独峒镇平流村华练屯生活污水治理项目(提升村)</t>
  </si>
  <si>
    <t>华练屯De315 HDPE双壁波纹管1213m，一体化泵站一座。塑料检查井30座，混凝土户线检查井32座</t>
  </si>
  <si>
    <t>通过开展污水治理改善村屯污水无序排放情况，受益户数310户，受益人口约1200人</t>
  </si>
  <si>
    <t>数量指标：新建污水管网1公里；质量指标：项目（工程）验收合格率100%；时效指标： 当年开工率100%；成本指标：项目总投资项目总投资控制在预算范围；可持续影响指标；环保设施使用年限≥20年；服务对象满意度指标：受益群众满意度≥90%</t>
  </si>
  <si>
    <t>农业农村局</t>
  </si>
  <si>
    <t>2024年三江早春茶品牌运营</t>
  </si>
  <si>
    <r>
      <rPr>
        <sz val="12"/>
        <rFont val="宋体"/>
        <charset val="134"/>
      </rPr>
      <t>围绕“茶产业、茶文化、茶科技”对</t>
    </r>
    <r>
      <rPr>
        <sz val="12"/>
        <rFont val="Calibri"/>
        <charset val="0"/>
      </rPr>
      <t>21</t>
    </r>
    <r>
      <rPr>
        <sz val="12"/>
        <rFont val="宋体"/>
        <charset val="134"/>
      </rPr>
      <t>万亩茶产业进行品牌打造。通过举办三江早春茶大会暨广西柳州三江茶文化活动、参加及举办各类茶事活动、品牌宣传、三江早春茶专利及商标维护、三江推介茶专用包装印制，参加国内各类展销会、博览会，开展各类线上线下营销活动等。</t>
    </r>
  </si>
  <si>
    <t>通过加强品牌宣传，举办早春茶大会、参加及举办各类茶事活动、品牌宣传、三江早春茶专利及商标维护、三江推介茶及专用包装印制等，提高三江茶知名度；通过参加国内各类展销会、博览会，开展各类线上线下营销活动，促进销售。通过以上品牌打造措施，带动16000户脱贫户茶青收购，促进增收。</t>
  </si>
  <si>
    <t>围绕“茶产业、茶文化、茶科技”对21万亩茶产业进行品牌打造，提高三江茶产业的知名度，从而提高三江茶销量和产值，促进茶农增收致富。　　　　　　　　　　　　　　　　　　　　　　　　　　　　　　　　　　　　　　　　　数量指标：宣传三江早春茶品牌≥1个；
质量指标：项目（工程）验收合格率=100%；项目资金支出合规率=100%；
时效指标：完工及时率=100%；项目竣工验收时间≤2024年11月；
成本指标：项目建成总成本≤250万元；
满意度指标：受益脱贫对象满意度≥90%</t>
  </si>
  <si>
    <t>2024年到户产业以奖代补</t>
  </si>
  <si>
    <t>户</t>
  </si>
  <si>
    <t>对发展县级“5”产业、村级“3”产业和自主从全区86个产业中自选一个产业并达到补助条件的脱贫户、监测对象进行奖补。</t>
  </si>
  <si>
    <t>通过以奖代补方式带动脱贫户发展特色产业10000户以上。</t>
  </si>
  <si>
    <t>对全县发展县级“5”产业、村级“3”产业和自主从全区86个产业中自选一个产业并达到补助条件的脱贫户、监测对象实施产业以奖代补。
数量指标：补助户数≥10000户；
质量指标：各类种养殖业成活率≥90%；项目资金支出率=100%；
时效指标：验收时限≤1年；
成本指标：项目总成本3200万元；
满意度指标：受益脱贫对象满意度≥90%。</t>
  </si>
  <si>
    <t>2024年螺蛳粉原材料基地建设以奖代补项目</t>
  </si>
  <si>
    <t>发展螺蛳粉原材料（豆角、木耳螺蛳）基地建设，对达到补助条件的种植/养殖户、村集体和新型经营主体进行奖补，积极推进螺蛳粉原材料产业发展。</t>
  </si>
  <si>
    <t>2024年4月开工
2024年12月竣工验收</t>
  </si>
  <si>
    <t>建设螺蛳粉原材料（豆角、木耳螺蛳）基地，对达到补助条件的种植/养殖户、村集体和新型经营主体进行奖补，带动农户就业和发展产业，同时增加村集体经济收入。实现就业人员或者发展产业农户增收1000元以上。</t>
  </si>
  <si>
    <t>发展螺蛳粉原材料（豆角、木耳螺蛳）基地建设，对达到补助条件的种植/养殖户、村集体和新型经营主体进行奖补，积极推进螺蛳粉原材料产业发展。
数量指标：补助户数≥200户；
质量指标：各类种养殖业成活率≥90%；项目资金支出率=100%；
时效指标：验收时限≤1年；
成本指标：项目总成本500万元；
满意度指标：受益脱贫对象满意度≥90%。</t>
  </si>
  <si>
    <t>三江县2024年茶产业高质发展及人才振兴项目</t>
  </si>
  <si>
    <t>个</t>
  </si>
  <si>
    <t>引进中国农业科学院茶叶研究所专家团队以“三江早春茶特征风味挖掘和品质提升”为需求导向，收集三江县不同区域、不同品种的30个三江早春茶样品进行品质特征化学物质挖掘与分析，并在全县范围内开展技术指导服务工作。</t>
  </si>
  <si>
    <t>通过与相关国家科研院所开展深度合作，强化人才协助，邀请国家科技特派服务团茶叶专家到三江开展调研指导服务，深度挖掘地域特色，并通过特色产业、特色产品和特色文化相融合打造三江特色品牌，依托人才振兴项目助力三江县农业科技成果转化，助推三江县优势特色产业发展。</t>
  </si>
  <si>
    <r>
      <rPr>
        <sz val="12"/>
        <rFont val="宋体"/>
        <charset val="134"/>
      </rPr>
      <t>以“三江早春茶特征风味挖掘和品质提升”为需求导向，收集三江县不同区域、不同品种的30个三江早春茶样品，进行感官风味评审、品质量化表征、化学物质检测等系统研究，完成“三江早春”茶的品质特征化学物质挖掘与分析，凝炼三江早春茶产品化学物质基础，为三江早春茶品牌推介提供科技背书。　　　　　　　　　　　　　　　　　　　　　　　　　　　　　　　　　　　　　　　　　数量指标：</t>
    </r>
    <r>
      <rPr>
        <sz val="12"/>
        <rFont val="Calibri"/>
        <charset val="134"/>
      </rPr>
      <t>①</t>
    </r>
    <r>
      <rPr>
        <sz val="12"/>
        <rFont val="宋体"/>
        <charset val="134"/>
      </rPr>
      <t>对30个三江早春茶样品进行品质特征化学物质挖掘与分析；</t>
    </r>
    <r>
      <rPr>
        <sz val="12"/>
        <rFont val="Calibri"/>
        <charset val="134"/>
      </rPr>
      <t>②</t>
    </r>
    <r>
      <rPr>
        <sz val="12"/>
        <rFont val="宋体"/>
        <charset val="134"/>
      </rPr>
      <t>服务周期内开展指导次数不少于20日/人次；</t>
    </r>
    <r>
      <rPr>
        <sz val="12"/>
        <rFont val="Calibri"/>
        <charset val="134"/>
      </rPr>
      <t>③</t>
    </r>
    <r>
      <rPr>
        <sz val="12"/>
        <rFont val="宋体"/>
        <charset val="134"/>
      </rPr>
      <t>对3家以上企业开展技术服务；④关键技术支持≥1项
质量指标：项目验收合格率=100%；
时效指标：验收时限≤1年；
成本指标：项目建成总成本35.4万元；
满意度指标：受益人口满意度≥90%。</t>
    </r>
  </si>
  <si>
    <t>三江县同乐乡高武村茶叶产业基地便道建设工程</t>
  </si>
  <si>
    <t>建设茶叶产业基地便道12.61 公里。</t>
  </si>
  <si>
    <t>2024年3月开工，
2024年7月竣工验收</t>
  </si>
  <si>
    <t>提升乡村基础设施建设，促进乡村地区产业发展和为群众管理茶园创造有利条件</t>
  </si>
  <si>
    <t>对相对连片50亩以上茶园生产便道进行建设，计划建设12.61公里左右。通过茶园便道建设，降低茶农投入成本，提高茶园科学管护能力，增加茶农收入。
数量指标：标准茶园生产便道建设≥12610米
质量指标：项目（工程）验收合格率=100%
时效指标：项目（工程）完成时限≦1年
成本指标：完成建设投资额≦233.2万元
可持续影响指标：工程设计使用年限≥10年
服务对象满意度指标：受益人口满意度≥90%</t>
  </si>
  <si>
    <t>归亚村</t>
  </si>
  <si>
    <t>三江县同乐乡归亚村归亚屯茶叶产业基地便道建设工程</t>
  </si>
  <si>
    <t>建设茶叶产业基地便道 3.754公里。</t>
  </si>
  <si>
    <t>对相对连片50亩以上茶园生产便道进行建设，计划建设3.754公里左右。通过茶园便道建设，降低茶农投入成本，提高茶园科学管护能力，增加茶农收入。
数量指标：标准茶园生产便道建设≥≥3754米
质量指标：项目（工程）验收合格率=100%
时效指标：项目（工程）完成时限≦1年
成本指标：完成建设投资额≦63.634614万元
可持续影响指标：工程设计使用年限≥10年
服务对象满意度指标：受益人口满意度≥90%</t>
  </si>
  <si>
    <t>三江县同乐乡八吉村茶叶产业基地便道建设工程</t>
  </si>
  <si>
    <t>建设茶叶产业基地便道 6.583 公里。</t>
  </si>
  <si>
    <t>对相对连片50亩以上茶园生产便道进行建设，计划建设6.583 公里左右。通过茶园便道建设，降低茶农投入成本，提高茶园科学管护能力，增加茶农收入。
数量指标：标准茶园生产便道建设≥6583米
质量指标：项目（工程）验收合格率=100%
时效指标：项目（工程）完成时限≦1年
成本指标：完成建设投资额≦113.626219万元
可持续影响指标：工程设计使用年限≥10年
服务对象满意度指标：受益人口满意度≥90%</t>
  </si>
  <si>
    <t>三江县良口乡布糯村茶叶产业基地便道建设工程</t>
  </si>
  <si>
    <t>建设茶叶产业基地便道 13.7 公里。</t>
  </si>
  <si>
    <t>对相对连片50亩以上茶园生产便道进行建设，计划建设13.7公里左右。通过茶园便道建设，降低茶农投入成本，提高茶园科学管护能力，增加茶农收入。
数量指标：标准茶园生产便道建设≥13700米
质量指标：项目（工程）验收合格率=100%
时效指标：项目（工程）完成时限≦1年
成本指标：完成建设投资额≦260.619098万元
可持续影响指标：工程设计使用年限≥10年
服务对象满意度指标：受益人口满意度≥90%</t>
  </si>
  <si>
    <t>三江县林溪镇高友村茶叶产业基地便道建设工程</t>
  </si>
  <si>
    <t>建设茶叶产业基地便道 3.807 公里。</t>
  </si>
  <si>
    <t>176</t>
  </si>
  <si>
    <t>692</t>
  </si>
  <si>
    <t>42</t>
  </si>
  <si>
    <t>150</t>
  </si>
  <si>
    <t>对相对连片50亩以上茶园生产便道进行建设，计划建设3.807公里左右。通过茶园便道建设，降低茶农投入成本，提高茶园科学管护能力，增加茶农收入。
数量指标：标准茶园生产便道建设≥3807米
质量指标：项目（工程）验收合格率=100%
时效指标：项目（工程）完成时限≦1年
成本指标：完成建设投资额≦79.313392万元
可持续影响指标：工程设计使用年限≥10年
服务对象满意度指标：受益人口满意度≥90%</t>
  </si>
  <si>
    <t>三江县高基乡篦梳村茶叶产业基地便道建设工程</t>
  </si>
  <si>
    <t>建设茶叶产业基地便道 5.9公里。</t>
  </si>
  <si>
    <t>对相对连片50亩以上茶园生产便道进行建设，计划建设5.9公里左右。通过茶园便道建设，降低茶农投入成本，提高茶园科学管护能力，增加茶农收入。
数量指标：标准茶园生产便道建设≥5939米
质量指标：项目（工程）验收合格率=100%
时效指标：项目（工程）完成时限≦1年
成本指标：完成建设投资额≦112.493555万元
可持续影响指标：工程设计使用年限≥10年
服务对象满意度指标：受益人口满意度≥90%</t>
  </si>
  <si>
    <t>三江县洋溪乡红岩村茶叶产业基地便道建设工程</t>
  </si>
  <si>
    <t>建设茶叶产业基地便道 7.9 公里。</t>
  </si>
  <si>
    <t>490</t>
  </si>
  <si>
    <t>2138</t>
  </si>
  <si>
    <t>119</t>
  </si>
  <si>
    <t>887</t>
  </si>
  <si>
    <t>对相对连片50亩以上茶园生产便道进行建设，计划建设7.9公里左右。通过茶园便道建设，降低茶农投入成本，提高茶园科学管护能力，增加茶农收入。
数量指标：标准茶园生产便道建设≥7949米
质量指标：项目（工程）验收合格率=100%
时效指标：项目（工程）完成时限≦1年
成本指标：完成建设投资额≦121.321251万元
可持续影响指标：工程设计使用年限≥10年
服务对象满意度指标：受益人口满意度≥90%</t>
  </si>
  <si>
    <t>知了村</t>
  </si>
  <si>
    <t>三江县独峒镇知了村茶叶产业基地便道建设工程</t>
  </si>
  <si>
    <t>建设茶叶产业基地便道9.1 公里。</t>
  </si>
  <si>
    <t>660</t>
  </si>
  <si>
    <t>2617</t>
  </si>
  <si>
    <t>178</t>
  </si>
  <si>
    <t>761</t>
  </si>
  <si>
    <t>对相对连片50亩以上茶园生产便道进行建设，计划建设9.1公里左右。通过茶园便道建设，降低茶农投入成本，提高茶园科学管护能力，增加茶农收入。
数量指标：标准茶园生产便道建设≥9123米
质量指标：项目（工程）验收合格率=100%
时效指标：项目（工程）完成时限≦1年
成本指标：完成建设投资额≦162.124201万元
可持续影响指标：工程设计使用年限≥10年
服务对象满意度指标：受益人口满意度≥90%</t>
  </si>
  <si>
    <t>三江县同乐乡高培村茶叶产业基地便道建设工程</t>
  </si>
  <si>
    <t>建设茶叶产业基地便道9.302公里。</t>
  </si>
  <si>
    <t>450</t>
  </si>
  <si>
    <t>1978</t>
  </si>
  <si>
    <t>199</t>
  </si>
  <si>
    <t>885</t>
  </si>
  <si>
    <t>对相对连片50亩以上茶园生产便道进行建设，计划建设9.302公里左右。通过茶园便道建设，降低茶农投入成本，提高茶园科学管护能力，增加茶农收入。
数量指标：标准茶园生产便道建设≥9302米
质量指标：项目（工程）验收合格率=100%
时效指标：项目（工程）完成时限≦1年
成本指标：完成建设投资额≦150.6万元
可持续影响指标：工程设计使用年限≥10年
服务对象满意度指标：受益人口满意度≥90%</t>
  </si>
  <si>
    <t>孟寨村</t>
  </si>
  <si>
    <t>三江县同乐乡孟寨村茶叶产业基地便道建设工程</t>
  </si>
  <si>
    <t>建设茶叶产业基地便道8.1公里。</t>
  </si>
  <si>
    <t>对相对连片50亩以上茶园生产便道进行建设，计划建设8.1公里左右。通过茶园便道建设，降低茶农投入成本，提高茶园科学管护能力，增加茶农收入。
数量指标：标准茶园生产便道建设≥8197米
质量指标：项目（工程）验收合格率=100%
时效指标：项目（工程）完成时限≦1年
成本指标：完成建设投资额≦134.310208万元
可持续影响指标：工程设计使用年限≥10年
服务对象满意度指标：受益人口满意度≥90%</t>
  </si>
  <si>
    <t>2024年第七届柳州市农业博览会</t>
  </si>
  <si>
    <t>为做好巩固拓展脱贫攻坚成果同乡村振兴有效衔接工作，助推农业供给
侧结构性改革取得新成效，推广区域优质产品，组织三江县38家农产品企业于2023年12月29日 至2024年1月1日到柳州市国际会展中心参加第七届柳州市农业博览会</t>
  </si>
  <si>
    <t>2023年12月29日开工，2024年1月1日竣工</t>
  </si>
  <si>
    <t>本项目通过组织企业参加第七届柳州市农业博览会，加强品牌宣传，推广区域优质产品，提高三江农产品及农副产品知名度；活动开展线上、线下营销活动，促进销售，企业通过收购茶青、红薯等带动760户以上脱贫户增收，实现联农带农富农目标。</t>
  </si>
  <si>
    <t>本项目通过组织企业参加第七届柳州市农业博览会，加强品牌宣传，推广区域优质产品，提高三江农产品及农副产品知名度；活动开展线上、线下营销活动，促进销售，企业通过收购茶青、红薯等带动760户以上脱贫户增收，实现联农带农富农目标。
数量指标：举办一场活动；
质量指标：项目验收合格率100％；项目资金支出合规率100％；
时效指标：完工及时率＝100％，项目完工验收时间≤2024年1月；
成本指标：项目建成总成本≤13.8万元；
满意度指标：受益脱贫对象满意度≥95％</t>
  </si>
  <si>
    <t>三江县南站社区地摊经济市场项目</t>
  </si>
  <si>
    <t xml:space="preserve">三江县南站社区地摊经济市场项目，总建筑面积 889.56平方米。主要建设内容包括建筑工程、装饰装修工程、给排水工程、电气工程、通风工程、消防工程以及室外绿化、给排水、供配电等。
</t>
  </si>
  <si>
    <t>2024年9月26日开工，2025年3月25日竣工验收</t>
  </si>
  <si>
    <t>一是可依托当地党支部搭建平台。搭建农户自主经营惠民平台，依托党支部提供场地和培训，鼓励周边村民群众通过租赁摊位参与经济发展，着力培养出能推动村级集体经济快速发展的骨干中坚力量。二是小摊位促进大增收。以“小摊位”带动本地群众家门口就业的同时，依靠出租摊位促成村集体收益，形成可固定、可持续、可增长的良好发展态势。三是配套设施提升服务。以环境综合整治为着力点，可在服务区设置保洁员等公益岗位，开展周边环境卫生治理、卫生间维护等工作，全面改善道路环境，完善卫生间等基础设施，不断刷新易安小区周边村镇整体“颜值”的同时，拓宽为民助民渠道，不断富裕村民“口袋”。同时预计可设40个摊位，预计可带动直接从事“地摊经济“约 130 人，间接带动从事产业链相关人员就业预计可达 400 人。实现村民就近就业，助推当地村集体经济发展。</t>
  </si>
  <si>
    <t>拟建商业用房及公厕各1栋，框架结构，总建筑面积890.33㎡，其中商业用房为两层建筑，建筑面积为876.68㎡，公厕为单层建筑，建筑面积为13.65㎡，围墙305m，场地硬化3700㎡，绿化面积776㎡实现村民就近就业，助推当地村集体经济发展。
数量指标：商业用房为两层建筑，建筑面积为876.68㎡，公厕为单层建筑，建筑面积为13.65㎡；
质量指标：项目验收合格率100％；项目资金支出合规率100％；
时效指标：完工及时率＝100％，项目完工验收时间≤2025年12月；
成本指标：项目建成总成本≤420万元；</t>
  </si>
  <si>
    <t>三江县程村乡蔬菜种植基地项目</t>
  </si>
  <si>
    <t>新建塑料薄膜蔬菜大棚五个（镀锌钢管或热镀锌方管框架） 、大棚供水供电及喷淋设施一套、仓储冷库120平方米，30cm*30cm三面光排水沟200米，2.0米宽硬化路200米。</t>
  </si>
  <si>
    <t>2024年9月开工，
2024年12月竣工验收</t>
  </si>
  <si>
    <t>项目建成后，带动周边群众就业，增加群众收入，带动周边农户发展产业，同时可以增加村集体经济收入。获得的村集体经济资金可用于扩大再生产、开发公益性岗位、集体分红、慰问困难群众、奖励优秀大学生等。
收益分配：每年收入预计2万元以上，收益全部纳入村级集体经济收益，统一管理、分配。</t>
  </si>
  <si>
    <t>完成新建塑料薄膜蔬菜大棚5个（镀锌钢管或热镀锌方管框架） 、大棚供水供电及喷淋设施一套、仓储冷库120平方米，30cm*30cm三面光排水沟200米，2.0米宽硬化路200米。通过发展蔬菜种植产业，带动群众就业，提高村集体经济收入。                                       数量指标：新建塑料薄膜蔬菜大棚≥5个；
质量指标：项目（工程）验收合格率=100%；项目资金支出合规率=100%；
时效指标：完工时间2024年12月31日前；项目竣工验收时间≤2024年12月；
成本指标：项目建成总成本≤70万元；
满意度指标：受益群众满意度≥90%</t>
  </si>
  <si>
    <t>三江县古宜镇农田水利设施建设项目（七个行动第二类）</t>
  </si>
  <si>
    <t>30*30cm三面光水沟长160米、60*60cm三面光水沟长10米。</t>
  </si>
  <si>
    <t>通过改善农田灌溉条件，完善农田水利基础设施建设，解决260亩耕地灌溉，涉及人口420户，1200人，其中脱贫36户，190人。</t>
  </si>
  <si>
    <t>新建30*30cm三面光水沟长160米、60*60cm三面光水沟长10米，通过项目建设，有效改善项目区农田基础设施条件，提高粮食综合生产能力。
数量指标：新建管道长度≥170米；
质量指标：项目（工程）验收合格率=100%；项目资金支出合规率=100%；
时效指标：完工时间2024年12月31日前；项目竣工验收时间≤2024年12月；
成本指标：项目建成总成本≤3.9万元；
满意度指标：受益群众满意度≥90%</t>
  </si>
  <si>
    <t>三江县斗江镇农田水利设施建设项目</t>
  </si>
  <si>
    <t>拦水坝一座；DN200PE管1300米，阀门16个。</t>
  </si>
  <si>
    <t>通过改善农田灌溉条件，完善农田水利基础设施建设，解决180亩耕地灌溉，涉及人口87户，317人，其中脱贫10户，34人。</t>
  </si>
  <si>
    <t>新建拦水坝一座；DN200PE管1300米，通过项目建设，有效改善项目区农田基础设施条件，提高粮食综合生产能力。
数量指标：新建管道长度≥1300米；
质量指标：项目（工程）验收合格率=100%；项目资金支出合规率=100%；
时效指标：完工时间2024年12月31日前；项目竣工验收时间≤2024年12月；
成本指标：项目建成总成本≤39.54万元；
满意度指标：受益群众满意度≥90%</t>
  </si>
  <si>
    <t>三江县林溪镇农田水利设施建设项目（七个行动第二类）</t>
  </si>
  <si>
    <t>30*30水渠339米，敷设de180管75米，de90管393米，
拦水坝两座。</t>
  </si>
  <si>
    <t>通过改善农田灌溉条件，完善农田水利基础设施建设，解决120亩耕地灌溉，涉及人口178户，767人，其中脱贫28户，118人。</t>
  </si>
  <si>
    <t>新建30*30水渠339米，敷设de180管75米，de90管393米，拦水坝两座，有效改善项目区农田基础设施条件，提高粮食综合生产能力。
数量指标：新建水利长度≥800米；
质量指标：项目（工程）验收合格率=100%；项目资金支出合规率=100%；
时效指标：完工时间2024年12月31日前；项目竣工验收时间≤2024年12月；
成本指标：项目建成总成本≤13.43万元；
满意度指标：受益群众满意度≥90%</t>
  </si>
  <si>
    <t>三江县八江镇农田水利设施建设项目（七个行动第二类）</t>
  </si>
  <si>
    <t>新建拦水坝1座，新装输水管657m，Φ25自动排气阀2个，DN150排泥阀1个，闸阀10个,出水口2个，分水口5个，标志牌1座。</t>
  </si>
  <si>
    <t>通过改善农田灌溉条件，完善农田水利基础设施建设，解决268户986人耕地灌溉，其中脱贫46户，108人。</t>
  </si>
  <si>
    <t>新建拦水坝1座，新装输水管657m，通过项目建设，有效改善项目区农田基础设施条件，提高粮食综合生产能力。
数量指标：新建管道长度≥600米；
质量指标：项目（工程）验收合格率=100%；项目资金支出合规率=100%；
时效指标：完工时间2024年12月31日前；项目竣工验收时间≤2024年12月；
成本指标：项目建成总成本≤9.56万元；
满意度指标：受益群众满意度≥90%</t>
  </si>
  <si>
    <t>三江县独峒镇农田水利设施建设项目（七个行动第二类）</t>
  </si>
  <si>
    <t>改建渠道785m(混凝土渠道749m，塑料管36m)，新建沉砂池1座，洗衣池1座，分水口1座，盖板涵160块，标志牌1座。</t>
  </si>
  <si>
    <t>通过改善农田灌溉条件，完善农田水利基础设施建设，解决191户765人耕地灌溉，其中脱贫40户，168人。</t>
  </si>
  <si>
    <t>改建渠道785m(混凝土渠道749m，塑料管36m)，新建沉砂池1座，洗衣池1座，分水口1座，盖板涵160块，标志牌1座，通过项目建设，有效改善项目区农田基础设施条件，提高粮食综合生产能力。
数量指标：新建管道长度≥700米；
质量指标：项目（工程）验收合格率=100%；项目资金支出合规率=100%；
时效指标：完工时间2024年12月31日前；项目竣工验收时间≤2024年12月；
成本指标：项目建成总成本≤29.40万元；
满意度指标：受益群众满意度≥90%</t>
  </si>
  <si>
    <t>三江县和平乡农田水利设施建设项目（七个行动第二类）</t>
  </si>
  <si>
    <t>新建拦水坝一座，30*30渠道长1255米，20*20渠道长260米，拆除旧渠道长1410米，项目竣工标志碑一块。</t>
  </si>
  <si>
    <t>通过改善农田灌溉条件，完善农田水利基础设施建设，解决181户450人耕地灌溉，其中脱贫27户，77人。</t>
  </si>
  <si>
    <t>新建拦水坝一座，30*30渠道长1255米，20*20渠道长260米，拆除旧渠道长1410米，项目竣工标志碑一块，通过项目建设，有效改善项目区农田基础设施条件，提高粮食综合生产能力。
数量指标：新建渠道长度≥1500米；
质量指标：项目（工程）验收合格率=100%；项目资金支出合规率=100%；
时效指标：完工时间2024年12月31日前；项目竣工验收时间≤2024年12月；
成本指标：项目建成总成本≤25.20万元；
满意度指标：受益群众满意度≥90%</t>
  </si>
  <si>
    <t>塘库村</t>
  </si>
  <si>
    <t>三江县老堡乡农田水利设施建设项目（七个行动第二类）</t>
  </si>
  <si>
    <t>新建30*30渠道长459米，20*20渠道长235米，拆除旧渠道长410米，PE110管650米，项目竣工标志碑一块。</t>
  </si>
  <si>
    <t>通过改善农田灌溉条件，完善农田水利基础设施建设，解决108户464人耕地灌溉，其中脱贫14户，41人。</t>
  </si>
  <si>
    <t>新建30*30渠道长459米，20*20渠道长235米，拆除旧渠道长410米，PE110管650米，通过项目建设，有效改善项目区农田基础设施条件，提高粮食综合生产能力。
数量指标：新建渠道长度≥1100米；
质量指标：项目（工程）验收合格率=100%；项目资金支出合规率=100%；
时效指标：完工时间2024年12月31日前；项目竣工验收时间≤2024年12月；
成本指标：项目建成总成本≤14.9万元；
满意度指标：受益群众满意度≥90%</t>
  </si>
  <si>
    <t>高基社区</t>
  </si>
  <si>
    <t>三江县高基乡农田水利设施建设项目（七个行动第二类）</t>
  </si>
  <si>
    <t>新建30*30渠道长175米，敷设de63PE100管总长310米，竣工标志碑一块。</t>
  </si>
  <si>
    <t>通过改善农田灌溉条件，完善农田水利基础设施建设，解决29户115人耕地灌溉，其中脱贫6户，24人。</t>
  </si>
  <si>
    <t>新建30*30渠道长175米，敷设de63PE100管总长310米，竣工标志碑一块，通过项目建设，有效改善项目区农田基础设施条件，提高粮食综合生产能力。
数量指标：新建水利长度≥480米；
质量指标：项目（工程）验收合格率=100%；项目资金支出合规率=100%；
时效指标：完工时间2024年12月31日前；项目竣工验收时间≤2024年12月；
成本指标：项目建成总成本≤3.75万元；
满意度指标：受益群众满意度≥90%</t>
  </si>
  <si>
    <t>玉民村，勇伟村</t>
  </si>
  <si>
    <t>三江县洋溪乡农田水利设施建设项目（七个行动第二类）</t>
  </si>
  <si>
    <t>新建40*40渠道长1990米、30*30渠道310米；新建De160PE管道120米、De200PE管道180米；新建拦水坝2座；De200PE管道25米；新建人行盖板45块；新建沉沙池2座。</t>
  </si>
  <si>
    <t>通过改善农田灌溉条件，完善农田水利基础设施建设，解决856户4421人耕地灌溉，其中脱贫221户，1047人。</t>
  </si>
  <si>
    <t>新建40*40渠道长1990米、30*30渠道310米；新建De160PE管道120米、De200PE管道180米；新建拦水坝2座；De200PE管道25米；新建人行盖板45块；新建沉沙池2座，通过项目建设，有效改善项目区农田基础设施条件，提高粮食综合生产能力。
数量指标：新建渠道长度≥2000米；
质量指标：项目（工程）验收合格率=100%；项目资金支出合规率=100%；
时效指标：完工时间2024年12月31日前；项目竣工验收时间≤2024年12月；
成本指标：项目建成总成本≤80.08万元；
满意度指标：受益群众满意度≥90%</t>
  </si>
  <si>
    <t>寨塘村，大滩村</t>
  </si>
  <si>
    <t>三江县良口乡农田水利设施建设项目（七个行动第二类）</t>
  </si>
  <si>
    <t>新建0.25*1.2渠道长128米；改建40*40渠道995米；新建De160PE管2344米、De110PE管60米；新建拦水坝1座；新建沉沙池1座；新建渠道挡土墙53米；新建人行盖板5块。</t>
  </si>
  <si>
    <t>通过改善农田灌溉条件，完善农田水利基础设施建设，解决492户1815人耕地灌溉，其中脱贫155户，651人。</t>
  </si>
  <si>
    <t>新建0.25*1.2渠道长128米；改建40*40渠道995米；新建De160PE管2344米、De110PE管60米；新建拦水坝1座；新建沉沙池1座；新建渠道挡土墙53米；新建人行盖板5块。              数量指标：新建渠道长度≥1900米；
质量指标：项目（工程）验收合格率=100%；项目资金支出合规率=100%；
时效指标：完工时间2024年12月31日前；项目竣工验收时间≤2024年12月；
成本指标：项目建成总成本≤62.02万元；
满意度指标：受益群众满意度≥90%</t>
  </si>
  <si>
    <t>易服中心</t>
  </si>
  <si>
    <t>南站社区安置点</t>
  </si>
  <si>
    <t>三江县南站安置点建设项目（易安后扶）</t>
  </si>
  <si>
    <t>易地搬迁后扶</t>
  </si>
  <si>
    <t>1.建设侗兴家园小区群众活动中心约3100平方米 2.侗兴家园连接人行桥桥墩周边巷道硬化约166平方米 3.鼓楼小区安装太阳能路灯约6盏 4.侗安家园小区防护设施3处、操场周边巷道维修约700平方米、太阳能路灯10盏 5.芦笙小区上坡路段人行步道建设30米。</t>
  </si>
  <si>
    <t>三江县易地搬迁服务中心</t>
  </si>
  <si>
    <t>通过建设项目，为4606户19581人搬迁群众提供文化娱乐活动场所，满足群众精神生活的需求，促进民族文化交流，丰富搬迁群众文娱活动。方便搬迁群众日常出行，消除安全隐患，保障群众生活安全，提升人民群众满意度。</t>
  </si>
  <si>
    <t>通过建设项目，为搬迁群众提供文化娱乐活动场所，满足群众精神生活的需求，促进民族文化交流，丰富搬迁群众文娱活动。方便搬迁群众日常出行，消除安全隐患，保障群众生活安全，提升人民群众满意度。受益群众4606户，19581人。数量指标：群众活动中心≥3100平方米 ，巷道硬化、维修≥866平方米，太阳能路灯≥6盏，防护设施≥3处，人行步道≥30米。                      质量指标：项目（工程）验收合格率=100%；项目资金支出合规率=100%；                        时效指标：完工及时率=100%；项目竣工验收时间≤2024年12月；
成本指标：项目建成总成本≤142.575659万元
满意度指标：受益脱贫对象满意度≥90%</t>
  </si>
  <si>
    <t>厘金滩安置点</t>
  </si>
  <si>
    <t>三江县厘金滩安置点建设项目（易安后扶）</t>
  </si>
  <si>
    <t>1、侗谐家园公共区域场所管理建设（地面硬化约255平方米、划停车位和拦车升降杆等）。</t>
  </si>
  <si>
    <t>通过建设项目，完善安置点基础设施，解决242户978人住户停车难问题，提高易安点治安安全系数，方便出行、改善居民生活条件。</t>
  </si>
  <si>
    <t xml:space="preserve">通过建设项目，提升安置点基础设施，解决安置点小区住户停车难问题，提高易安点治安安全系数，方便出行、改善居民生活条件。受益群众242户，978人。数量指标：侗谐家园公共区域场所管理建设（划停车位和拦车升降杆等）≥1个；                          质量指标：项目（工程）验收合格率=100%；项目资金支出合规率=100%；                        时效指标：完工及时率=100%；项目竣工验收时间≤2024年12月；                              成本指标：项目建成总成本≤14.249356万元；                                 满意度指标：受益脱贫对象满意度≥90%           </t>
  </si>
  <si>
    <t>富安家园安置点</t>
  </si>
  <si>
    <t>三江县富安家园安置点建设项目（易安后扶）</t>
  </si>
  <si>
    <t>1、安装带杆太阳能路灯23盏 2、塌方护坡维修约497平方米。</t>
  </si>
  <si>
    <t>通过建设项目，解决131户721人富安家园易安点小区巷道晚间黑暗问题，改善安置点基础设施，消除安全隐患，保障群众生活安全、提高易安点治安安全系数，方便出行、改善居民生活条件。</t>
  </si>
  <si>
    <t>通过建设项目，消除安全隐患，保障群众生活安全、解决富安家园易安点小区巷道晚间黑暗问题，改善安置点基础设施，提高易安点治安安全系数，方便出行、改善居民生活条件。易地搬迁受益群众131户721人。                                         数量指标：护坡维修≥497平方米，安装太阳能路灯≥23盏；                                  质量指标：项目（工程）验收合格率=100%；项目资金支出合规率=100%；                        时效指标：完工及时率=100%；项目竣工验收时间≤2024年12月；                              成本指标：项目建成总成本≤22.030713万元；                                 满意度指标：受益脱贫对象满意度≥90%</t>
  </si>
  <si>
    <t>斗江大办安置点</t>
  </si>
  <si>
    <t>三江县斗江镇安置点建设项目（易安后扶）</t>
  </si>
  <si>
    <t>安装高6米立杆式太阳能路灯26盏</t>
  </si>
  <si>
    <t>通过建设项目，完善基础附属设施，解决190户678人易安点小区巷道晚间黑暗问题、消除安全隐患，保障群众生活安全。持续做好易地搬迁群众的后续服务工作，提升安置点基础设施，方便群众出行。</t>
  </si>
  <si>
    <t>通过建设项目，解决易安点小区巷道晚间黑暗问题、消除安全隐患，保障群众生活安全。持续做好易地搬迁群众的后续服务工作，提升安置点基础设施，方便群众出行，受益户190户678人。                                        数量指标：安装太阳能路灯≥26盏 ；                             质量指标：项目（工程）验收合格率=100%；项目资金支出合规率=100%；                        时效指标：完工及时率=100%；项目竣工验收时间≤2024年12月；                              成本指标：项目建成总成本≤9.588171万元；                                 满意度指标：受益脱贫对象满意度≥90%</t>
  </si>
  <si>
    <t>良口开发区安置点</t>
  </si>
  <si>
    <t>三江县良口乡开发区安置点建设项目（易安后扶）</t>
  </si>
  <si>
    <t>1.易安点平安社区建设：合理设置通行门、监控等社区安全治理设施，加强社区治安管理，有效推进平安社区建设 2.建设“一站式”综合服务中心约152平方米。</t>
  </si>
  <si>
    <t>通过建设项目，完善基础附属设施，有效解决204户810人易安小区治安管理乱问题，保障搬迁群众居住安全，使搬迁群众的安全感得到提升，有效推进平安社区建设，方便搬迁群众办理事务，提高群众服务办事效率。</t>
  </si>
  <si>
    <t>通过建设项目，有效解决易安小区治安管理乱问题，保障搬迁群众居住安全，使搬迁群众的安全感得到提升，有效推进平安社区建设，方便搬迁群众办理事务，提高群众服务办事效率，受益群众204户810人。                                      数量指标：易安点平安社区建设≥1个，“一站式”综合服务中心≥152平方米；                             质量指标：项目（工程）验收合格率=100%；项目资金支出合规率=100%；                        时效指标：完工及时率=100%；项目竣工验收时间≤2024年12月；                              成本指标：项目建成总成本≤46.816522万元；                                 满意度指标：受益脱贫对象满意度≥90%</t>
  </si>
  <si>
    <t>白毛塘共安置点</t>
  </si>
  <si>
    <t>三江县良口乡白毛塘共安置点建设项目（易安后扶）</t>
  </si>
  <si>
    <t>1.排污管维修195米 2.地面修补约27平方米  3.防护设施15米。</t>
  </si>
  <si>
    <t>通过建设项目，完善安置小区基础附属设施，解决12户50人易安点排污管道堵塞、安全出行等问题，提升易安基础设施条件，保障群众安全出行，改善人居环境。</t>
  </si>
  <si>
    <t>通过建设项目，解决易安点排污管道堵塞、安全出行等问题，提升易安基础设施条件，保障群众安全出行，改善人居环境。受益群众12户50人。                                      数量指标：排污管≥195米，路面维修硬化≥26.6平方米，防护设施≥15米；                             质量指标：项目（工程）验收合格率=100%；项目资金支出合规率=100%；                        时效指标：完工及时率=100%；项目竣工验收时间≤2024年12月；                              成本指标：项目建成总成本≤5.306956万元；                                  满意度指标：受益脱贫对象满意度≥90%</t>
  </si>
  <si>
    <t>风雨九寨安置点</t>
  </si>
  <si>
    <t>三江县林溪镇风雨九寨安置点建设项目（易安后扶）</t>
  </si>
  <si>
    <t>1.新建排水沟约40米、改建安置点小区排污系统、小区门口及小区内巷道硬化约675平方米。</t>
  </si>
  <si>
    <t>通过完善安置点基础附属设施，解决132户558人易安点排污管道堵塞、安全出行等问题，改善搬迁群众生活环境，提升易安基础设施条件提高群众获得感和满意度。</t>
  </si>
  <si>
    <t xml:space="preserve">通过建设项目，解决易安点排污管道堵塞、安全出行等问题，改善搬迁群众生活环境，提升易安基础设施条件提高群众获得感和满意度。受益群众132户558人。                                        数量指标：改建安置点小区排污系统≥1个，巷道维修硬化≥675平方米；                             质量指标：项目（工程）验收合格率=100%；项目资金支出合规率=100%；                        时效指标：完工及时率=100%；项目竣工验收时间≤2024年12月；                              成本指标：项目建成总成本≤23.558139万元；                                 满意度指标：受益脱贫对象满意度≥90% </t>
  </si>
  <si>
    <t>梅林新村安置点</t>
  </si>
  <si>
    <t>三江县梅林乡梅林新村安置点建设项目（易安后扶）</t>
  </si>
  <si>
    <t>安装高6米立杆式太阳能路灯16盏</t>
  </si>
  <si>
    <t>通过建设项目，不断完善基础附属设施，解决26户110人易地搬迁安置点小区巷道晚间黑暗问题，改善安置点基础设施，提高易安点治安安全系数，方便出行、改善居民生活条件，提升搬迁群众满意度。</t>
  </si>
  <si>
    <t>通过建设项目，解决易地搬迁安置点小区巷道晚间黑暗问题，改善安置点基础设施，提高易安点治安安全系数，方便出行、改善居民生活条件，提升搬迁群众满意度。受益户26户110人。                                        数量指标：安装太阳能路灯≥16盏；                             质量指标：项目（工程）验收合格率=100%；项目资金支出合规率=100%；                        时效指标：完工及时率=100%；项目竣工验收时间≤2024年12月；                              成本指标：项目建成总成本≤7.198704万元；                                 满意度指标：受益脱贫对象满意度≥90%</t>
  </si>
  <si>
    <t>同乐归夯安置点</t>
  </si>
  <si>
    <t>三江县同乐乡归夯安置点建设项目（易安后扶）</t>
  </si>
  <si>
    <t>1.易安点水源建设（拦水坝和沉沙井） 2.易安点巷道修缮硬化约800平方米 3.易安点安装太阳能路灯26盏、防护设施约300米。</t>
  </si>
  <si>
    <t>通过建设项目，完善安置小区基础附属设施，解决54户242人搬迁群众生活用水难题。对进入蓄水池的水进行沉淀、过滤，提高供水的质量，为安置点提供紧急备用水源，确保搬迁户正常用水，有效解决搬迁群众的安全饮水。方便群众出行，让搬迁群众搬得出住得稳，有获得感、幸福感。</t>
  </si>
  <si>
    <t>过建设项目，可以有效解决搬迁群众生活用水难题。对进入蓄水池的水进行沉淀、过滤，提高供水的质量，为安置点提供紧急备用水源，确保搬迁户正常用水，有效解决搬迁群众的安全饮水。方便群众出行，让搬迁群众搬得出住得稳，有获得感、幸福感。受益群众54户242人。                                        数量指标：水源建设（拦水坝和沉沙井）≥1个，巷道修缮硬化≥804平方米，安装太阳能路灯≥26盏，防护设施≥304米；                             质量指标：项目（工程）验收合格率=100%；项目资金支出合规率=100%；                        时效指标：完工及时率=100%；项目竣工验收时间≤2024年12月；                              成本指标：项目建成总成本≤31.556059万元；                                 满意度指标：受益脱贫对象满意度≥90%</t>
  </si>
  <si>
    <t>高武平文安置点</t>
  </si>
  <si>
    <t>三江县同乐乡高武平文安置点建设项目（易安后扶）</t>
  </si>
  <si>
    <t>1.易安点路面修缮硬化约255米、防护设施60米 2.安装太阳能路灯10盏。</t>
  </si>
  <si>
    <t>通过完善安置点基础附属设施，为23户104人搬迁群众提供交通便利，极大的减少了出行的安全隐患，让搬迁群众住得安心，提升群众满意度。</t>
  </si>
  <si>
    <t>通过建设项目，能改善安置点人居生活环境，提升安置点基础设施，极大的减少了出行的安全隐患，为搬迁群众提供交通便利。让搬迁群众住得安心，提升群众满意度，受益群众23户104人                                       数量指标：路面修缮硬化≥255平方米，安装太阳能路灯≥≥10盏，防护设施≥60米；                             质量指标：项目（工程）验收合格率=100%；项目资金支出合规率=100%；                        时效指标：完工及时率=100%；项目竣工验收时间≤2024年12月；                              成本指标：项目建成总成本≤10.564037万元；                                 满意度指标：受益脱贫对象满意度≥90%</t>
  </si>
  <si>
    <t>三江县同乐乡高武安置点变压器安装项目</t>
  </si>
  <si>
    <t>台</t>
  </si>
  <si>
    <t>安装安置点居民用电变压器1台，包含配套电线、电线杆、配电箱等设施。</t>
  </si>
  <si>
    <t>通过完成安装1台用电设施，解决安置点23户104人供电不足问题，让搬迁群众住得安心，提升群众满意度受。</t>
  </si>
  <si>
    <t>完成安装1台用电设施，解决安置点23户104人供电不足问题，让搬迁群众住得安心，提升群众满意度受，益群众23户104人。                                  数量指标：居民用电变压器≥1台；                             质量指标：项目（工程）验收合格率=100%；项目资金支出合规率=100%；                        时效指标：完工及时率=100%；项目竣工验收时间≤2024年12月；                              成本指标：项目建成总成本≤20万元；          满意度指标：受益脱贫对象满意度≥90%</t>
  </si>
  <si>
    <t>侗乡苗寨安置点</t>
  </si>
  <si>
    <t>三江县富禄乡侗乡苗寨安置点建设项目（易安后扶）</t>
  </si>
  <si>
    <t>立方米</t>
  </si>
  <si>
    <t>1.圆形蓄水池50立方米 2.地面硬化约165平方米。</t>
  </si>
  <si>
    <t>通过建设项目，进一步完善居民安全饮水基础服务设施。建设蓄水池，可以有效解决197户979人居民用水不足问题，对进入蓄水池的水进行沉淀、过滤，提高供水的质量，为安置点提供紧急备用水源，解决群众生活用水难题，确保搬迁户正常用水，让搬迁群众住得安心，提升群众满意度。</t>
  </si>
  <si>
    <t>通过建设项目，进一步完善居民安全饮水基础服务设施。通过建设蓄水池，可以有效解决居民用水不足问题，对进入蓄水池的水进行沉淀、过滤，提高供水的质量，为安置点提供紧急备用水源，解决群众生活用水难题，确保搬迁户正常用水，让搬迁群众住得安心，提升群众满意度，受益群众197户979人。                                  数量指标：圆形蓄水池≥≥1个，硬化地面修缮≥142平方米；                                  质量指标：项目（工程）验收合格率=100%；项目资金支出合规率=100%；                        时效指标：完工及时率=100%；项目竣工验收时间≤2024年12月；                              成本指标：项目建成总成本≤17.39044万元；                                 满意度指标：受益脱贫对象满意度≥90%</t>
  </si>
  <si>
    <t>三江县易地扶贫搬迁2024年融资利息及地方政府债券利息（易安后扶）</t>
  </si>
  <si>
    <t>笔</t>
  </si>
  <si>
    <t>2016-2018年易地扶贫搬迁项目已融资 133536.42万元，截止2023年8月30日已归还67228.83万元，剩余金额66307.59万元;根据历年政府债券资金提示付息通知书及银行测算，我县2024年需偿还融资及地债利息约861.5万元。</t>
  </si>
  <si>
    <t>通过建设项目，按时偿还“十三五”规划时期产生的易地扶贫搬迁融资及地方政府债券利息，保持企业良好征信。受益群众6119户27124人。</t>
  </si>
  <si>
    <t>通过建设项目，按时偿还“十三五”规划时期产生的易地扶贫搬迁融资及地方政府债券利息，保持企业良好征信。受益群众6119户27124人。                                 数量指标：归还利息≥≥1笔；                                  质量指标：项目（工程）验收合格率=100%；项目资金支出合规率=100%；                        时效指标：完工及时率=100%；项目竣工验收时间≤2024年12月；                              成本指标：项目建成总成本≤861.5万元；          满意度指标：受益脱贫对象满意度≥90%</t>
  </si>
  <si>
    <t>交通局</t>
  </si>
  <si>
    <t>三江县八江镇高迈村金竹路口至金竹屯道路提升工程（三项工程）</t>
  </si>
  <si>
    <t xml:space="preserve">
新建1.248公里道路加宽提升。由原3.5米加宽到4.5米。</t>
  </si>
  <si>
    <t>2024年1月开工
2024年5月竣工验收</t>
  </si>
  <si>
    <t>三江县公路发展中心</t>
  </si>
  <si>
    <t>新建1.248公里道路加宽提升，完善村屯基础设施建设，提升村基础设施环境和生活条件，解决沿线867户，3577人出行难问题，其中脱贫户382户，1642人。</t>
  </si>
  <si>
    <t>新建1.248公里道路加宽提升，完善村屯基础设施建设，提升村基础设施环境和生活条件，解决沿线867户，3577人出行难问题，其中脱贫户382户，1642人。
数量指标：贫困村新建改建公路里程  ≥1.248公里；
质量指标：项目（工程）验收合格率  ≥100%；
时效指标：项目（工程）完成及时率  ≥100%；
成本指标：工程建设造价符合设计预算 符合；
社会效益指标：解决沿线群众行路难问题受益人数  ≥3577人;
可持续影响指标:工程设计使用年限 ≥10年;
服务对象满意度指标:受益贫困人口满意度  ≥90%;</t>
  </si>
  <si>
    <t>三江县八江镇马胖村马胖村委会至上牙屯通组路提升工程（三项工程）</t>
  </si>
  <si>
    <t>新建0.251公里道路加宽提升。</t>
  </si>
  <si>
    <t>新建0.251公里道路加宽提升，完善村屯基础设施建设，提升村基础设施环境和生活条件，解决沿线906户，3599人出行难问题，其中脱贫户230户，972人。</t>
  </si>
  <si>
    <t>新建0.251公里道路加宽提升，完善村屯基础设施建设，提升村基础设施环境和生活条件，解决沿线906户，3599人出行难问题，其中脱贫户230户，972人。
数量指标：贫困村新建改建公路里程  ≥0.251公里；
质量指标：项目（工程）验收合格率  ≥100%；
时效指标：项目（工程）完成及时率  ≥100%；
成本指标：工程建设造价符合设计预算 符合；
社会效益指标：解决沿线群众行路难问题受益人数 ≥3599人;
可持续影响指标:工程设计使用年限 ≥10年;
服务对象满意度指标:受益贫困人口满意度  ≥90%;</t>
  </si>
  <si>
    <t>三江县八江归令村归峒路口至归峒屯道路提升工程（三项工程）</t>
  </si>
  <si>
    <t>新建0.731公里道路加宽提升。由原3.5米加宽到4.5米。</t>
  </si>
  <si>
    <t>新建0.731公里道路加宽提升，完善村屯基础设施建设，提升村基础设施环境和生活条件，解决沿线649户，2680人出行难问题，其中脱贫户220户，862人。</t>
  </si>
  <si>
    <t>新建0.731公里道路加宽提升，完善村屯基础设施建设，提升村基础设施环境和生活条件，解决沿线649户，2680人出行难问题，其中脱贫户220户，862人。
数量指标：贫困村新建改建公路里程  ≥0.731公里；
质量指标：项目（工程）验收合格率  ≥100%；
时效指标：项目（工程）完成及时率  ≥100%；
成本指标：工程建设造价符合设计预算 符合；
社会效益指标：解决沿线群众行路难问题受益人数 ≥2680人;
可持续影响指标:工程设计使用年限 ≥10年;
服务对象满意度指标:受益贫困人口满意度  ≥90%;</t>
  </si>
  <si>
    <t>三江县八江镇高迈村金竹路口至金竹屯道路安防工程（三项工程）</t>
  </si>
  <si>
    <t>新建1.045公里波形防护栏。</t>
  </si>
  <si>
    <t>新建1.045公里波形防护栏，完善村屯基础设施建设，提升村基础设施环境和生活条件，解决沿线867户，3577人出行难问题，其中脱贫户382户，1642人。</t>
  </si>
  <si>
    <t>新建1.045公里波形防护栏，完善村屯基础设施建设，提升村基础设施环境和生活条件，解决沿线867户，3577人出行难问题，其中脱贫户382户，1642人。
数量指标：新增道路防护工程   ≥1.045公里；
质量指标：项目（工程）验收合格率  ≥100%；
时效指标：项目（工程）完成及时率  ≥100%；
成本指标：工程建设造价符合设计预算 符合；
社会效益指标：解决沿线群众行路难问题受益人数  ≥3577人;
可持续影响指标:工程设计使用年限 ≥10年;
服务对象满意度指标:受益贫困人口满意度  ≥90%;</t>
  </si>
  <si>
    <t>三江县八江镇马胖村马胖村委会至上牙屯通组路安防工程（三项工程）</t>
  </si>
  <si>
    <t>新建0.251公里波形防护栏。</t>
  </si>
  <si>
    <t>新建0.251公里波形防护栏，完善村屯基础设施建设，提升村基础设施环境和生活条件，解决沿线906户，3599人出行难问题，其中脱贫户230户，972人。</t>
  </si>
  <si>
    <t>新建0.251公里波形防护栏，完善村屯基础设施建设，提升村基础设施环境和生活条件，解决沿线906户，3599人出行难问题，其中脱贫户230户，972人。
数量指标：新增道路防护工程   ≥0.251公里；
质量指标：项目（工程）验收合格率  ≥100%；
时效指标：项目（工程）完成及时率  ≥100%；
成本指标：工程建设造价符合设计预算 符合；
社会效益指标：解决沿线群众行路难问题受益人数  ≥3599人;
可持续影响指标:工程设计使用年限 ≥10年;
服务对象满意度指标:受益贫困人口满意度  ≥90%;</t>
  </si>
  <si>
    <t>三江县丹洲镇板必村G209至洛潘屯提升工程（三项工程）</t>
  </si>
  <si>
    <t>新建1.455公里道路加宽提升。由原3.5米加宽到4.5米。</t>
  </si>
  <si>
    <t>新建1.455公里道路加宽提升，完善村屯基础设施建设，提升村基础设施环境和生活条件，解决沿线556户，1982人出行难问题，其中脱贫户72户，262人。</t>
  </si>
  <si>
    <t>新建1.455公里道路加宽提升，完善村屯基础设施建设，提升村基础设施环境和生活条件，解决沿线556户，1982人出行难问题，其中脱贫户72户，262人。
数量指标：贫困村新建改建公路里程  ≥1.455公里；
质量指标：项目（工程）验收合格率  ≥100%；
时效指标：项目（工程）完成及时率  ≥100%；
成本指标：工程建设造价符合设计预算 符合；
社会效益指标：解决沿线群众行路难问题受益人数 ≥1982人;
可持续影响指标:工程设计使用年限 ≥10年;
服务对象满意度指标:受益贫困人口满意度  ≥90%;</t>
  </si>
  <si>
    <t>三江县丹洲镇合桐村G209至大山屯道路提升工程（三项工程）</t>
  </si>
  <si>
    <t>新建1.712公里道路加宽提升。由原3.5米加宽到4.5米。</t>
  </si>
  <si>
    <t>新建1.712公里道路加宽提升，完善村屯基础设施建设，提升村基础设施环境和生活条件，解决沿线477户，1914人出行难问题，其中脱贫户28户，91人。</t>
  </si>
  <si>
    <t>新建1.712公里道路加宽提升，完善村屯基础设施建设，提升村基础设施环境和生活条件，解决沿线477户，1914人出行难问题，其中脱贫户28户，91人。
数量指标：贫困村新建改建公路里程  ≥1.712公里；
质量指标：项目（工程）验收合格率  ≥100%；
时效指标：项目（工程）完成及时率  ≥100%；
成本指标：工程建设造价符合设计预算 符合；
社会效益指标：解决沿线群众行路难问题受益人数 ≥1914人;
可持续影响指标:工程设计使用年限 ≥10年;
服务对象满意度指标:受益贫困人口满意度  ≥90%;</t>
  </si>
  <si>
    <t>三江县丹洲镇合桐村牙井路口至牙井屯提升工程（三项工程）</t>
  </si>
  <si>
    <t>新建3.041公里道路加宽提升。由原3.5米加宽到4.5米。</t>
  </si>
  <si>
    <t>新建3.041公里道路加宽提升，完善村屯基础设施建设，提升村基础设施环境和生活条件，解决沿线477户，1914人出行难问题，其中脱贫户28户，91人。</t>
  </si>
  <si>
    <t>新建3.041公里道路加宽提升，完善村屯基础设施建设，提升村基础设施环境和生活条件，解决沿线477户，1914人出行难问题，其中脱贫户28户，91人。
数量指标：贫困村新建改建公路里程  ≥3.041公里；
质量指标：项目（工程）验收合格率  ≥100%；
时效指标：项目（工程）完成及时率  ≥100%；
成本指标：工程建设造价符合设计预算 符合；
社会效益指标：解决沿线群众行路难问题受益人数  ≥1914人;
可持续影响指标:工程设计使用年限 ≥10年;
服务对象满意度指标:受益贫困人口满意度  ≥90%;</t>
  </si>
  <si>
    <t>三江县丹洲镇红路村G209至寨塘屯道路提升工程（三项工程）</t>
  </si>
  <si>
    <t>建设内容：三江县丹洲镇红路村G209至寨塘屯道路提升工程
规模：新建1.757公里道路加宽提升。</t>
  </si>
  <si>
    <t>新建1.757公里道路加宽提升，完善村屯基础设施建设，提升村基础设施环境和生活条件，解决沿线433户，1858人出行难问题，其中脱贫户69户，244人。</t>
  </si>
  <si>
    <t>新建1.757公里道路加宽提升，完善村屯基础设施建设，提升村基础设施环境和生活条件，解决沿线433户，1858人出行难问题，其中脱贫户69户，244人。
数量指标：贫困村新建改建公路里程  ≥1.757公里；
质量指标：项目（工程）验收合格率  ≥100%；
时效指标：项目（工程）完成及时率  ≥100%；
成本指标：工程建设造价符合设计预算 符合；
社会效益指标：解决沿线群众行路难问题受益人数  ≥1858人;
可持续影响指标:工程设计使用年限 ≥10年;
服务对象满意度指标:受益贫困人口满意度  ≥90%;</t>
  </si>
  <si>
    <t>三江县丹洲镇红路村G209至寨塘屯道路安防工程（三项工程）</t>
  </si>
  <si>
    <t>新建1.307公里波形防护栏。</t>
  </si>
  <si>
    <t>新建1.307公里波形防护栏，完善村屯基础设施建设，提升村基础设施环境和生活条件，解决沿线433户，1858人出行难问题，其中脱贫户69户，244人。</t>
  </si>
  <si>
    <t>新建1.307公里波形防护栏，完善村屯基础设施建设，提升村基础设施环境和生活条件，解决沿线433户，1858人出行难问题，其中脱贫户69户，244人。
数量指标：新增道路防护工程   ≥1.307公里；
质量指标：项目（工程）验收合格率  ≥100%；
时效指标：项目（工程）完成及时率  ≥100%；
成本指标：工程建设造价符合设计预算 符合；
社会效益指标：解决沿线群众行路难问题受益人数  ≥1858人;
可持续影响指标:工程设计使用年限 ≥10年;
服务对象满意度指标:受益贫困人口满意度  ≥90%;</t>
  </si>
  <si>
    <t>三江县丹洲镇板必村G209至洛潘屯安防工程（三项工程）</t>
  </si>
  <si>
    <t>新建0.526公里波形防护栏。</t>
  </si>
  <si>
    <t>新建0.526公里波形防护栏，完善村屯基础设施建设，提升村基础设施环境和生活条件，解决沿线556户，1982人出行难问题，其中脱贫户72户，262人。</t>
  </si>
  <si>
    <t xml:space="preserve"> 新建0.526公里波形防护栏，完善村屯基础设施建设，提升村基础设施环境和生活条件，解决沿线556户，1982人出行难问题，其中脱贫户72户，262人。
数量指标：新增道路防护工程   ≥0.526公里；
质量指标：项目（工程）验收合格率  ≥100%；
时效指标：项目（工程）完成及时率  ≥100%；
成本指标：工程建设造价符合设计预算 符合；
社会效益指标：解决沿线群众行路难问题受益人数  ≥1982人;
可持续影响指标:工程设计使用年限 ≥10年;
服务对象满意度指标:受益贫困人口满意度  ≥90%;</t>
  </si>
  <si>
    <t>三江县丹洲镇合桐村G209至大山屯道路安防工程（三项工程）</t>
  </si>
  <si>
    <t>新建1.535公里波形防护栏。</t>
  </si>
  <si>
    <t>新建1.535公里波形防护栏，完善村屯基础设施建设，提升村基础设施环境和生活条件，解决沿线477户，1914人出行难问题，其中脱贫户28户，91人。</t>
  </si>
  <si>
    <t>新建1.535公里波形防护栏，完善村屯基础设施建设，提升村基础设施环境和生活条件，解决沿线477户，1914人出行难问题，其中脱贫户28户，91人。
数量指标：新增道路防护工程    ≥1.535公里；
质量指标：项目（工程）验收合格率  ≥100%；
时效指标：项目（工程）完成及时率  ≥100%；
成本指标：工程建设造价符合设计预算 符合；
社会效益指标：解决沿线群众行路难问题受益人数  ≥1914人;
可持续影响指标:工程设计使用年限 ≥10年;
服务对象满意度指标:受益贫困人口满意度  ≥90%;</t>
  </si>
  <si>
    <t>三江县丹洲镇合桐村牙井路口至牙井屯安防工程（三项工程）</t>
  </si>
  <si>
    <t>新建2.738公里波形防护栏。</t>
  </si>
  <si>
    <t>新建2.738公里波形防护栏，完善村屯基础设施建设，提升村基础设施环境和生活条件，解决沿线477户，1914人出行难问题，其中脱贫户28户，91人。</t>
  </si>
  <si>
    <t>新建2.738公里波形防护栏，完善村屯基础设施建设，提升村基础设施环境和生活条件，解决沿线477户，1914人出行难问题，其中脱贫户28户，91人。
数量指标：新增道路防护工程   ≥2.738公里；
质量指标：项目（工程）验收合格率  ≥100%；
时效指标：项目（工程）完成及时率  ≥100%；
成本指标：工程建设造价符合设计预算 符合；
社会效益指标：解决沿线群众行路难问题受益人数  ≥1914人;
可持续影响指标:工程设计使用年限 ≥10年;
服务对象满意度指标:受益贫困人口满意度  ≥90%;</t>
  </si>
  <si>
    <t>三江县斗江镇思欧村思欧至金城隘提升工程（三项工程）(提升村)</t>
  </si>
  <si>
    <t>新建5.558公里道路加宽提升错车道。</t>
  </si>
  <si>
    <t>新建5.558公里道路加宽提升，完善村屯基础设施建设，提升村基础设施环境和生活条件，解决沿线444户，1395人出行难问题，其中脱贫户159户，556人。</t>
  </si>
  <si>
    <t>新建5.558公里道路加宽提升，完善村屯基础设施建设，提升村基础设施环境和生活条件，解决沿线444户，1395人出行难问题，其中脱贫户159户，556人。
数量指标：贫困村新建改建公路里程  ≥5.558公里；
质量指标：项目（工程）验收合格率  ≥100%；
时效指标：项目（工程）完成及时率  ≥100%；
成本指标：工程建设造价符合设计预算 符合；
社会效益指标：解决沿线群众行路难问题受益人数 ≥1395人;
可持续影响指标:工程设计使用年限 ≥10年;
服务对象满意度指标:受益贫困人口满意度  ≥90%;</t>
  </si>
  <si>
    <t>三江县斗江镇思欧村思欧至金城隘安防工程</t>
  </si>
  <si>
    <t>新建5.01公里波形防护栏。</t>
  </si>
  <si>
    <t>新建5.01公里波形防护栏，完善村屯基础设施建设，提升村基础设施环境和生活条件，解决沿线444户，1395人出行难问题，其中脱贫户159户，556人。</t>
  </si>
  <si>
    <t>新建5.01公里波形防护栏，完善村屯基础设施建设，提升村基础设施环境和生活条件，解决沿线444户，1395人出行难问题，其中脱贫户159户，556人。
数量指标：新增道路防护工程   ≥5.01公里；
质量指标：项目（工程）验收合格率  ≥100%；
时效指标：项目（工程）完成及时率  ≥100%；
成本指标：工程建设造价符合设计预算 符合；
社会效益指标：解决沿线群众行路难问题受益人数  ≥1395人;
可持续影响指标:工程设计使用年限 ≥10年;
服务对象满意度指标:受益贫困人口满意度  ≥90%;</t>
  </si>
  <si>
    <t>弄底村</t>
  </si>
  <si>
    <t>三江县独峒镇弄底村弄底屯至布功屯提升工程（三项工程）</t>
  </si>
  <si>
    <t>新建1.553公里道路加宽提升。由原3.5米加宽到4.5米。</t>
  </si>
  <si>
    <t>新建1.553公里道路加宽提升，完善村屯基础设施建设，提升村基础设施环境和生活条件，解决沿线411户，1349人出行难问题，其中脱贫户138户，564人。</t>
  </si>
  <si>
    <t>新建1.553公里道路加宽提升，完善村屯基础设施建设，提升村基础设施环境和生活条件，解决沿线411户，1349人出行难问题，其中脱贫户138户，564人。
数量指标：贫困村新建改建公路里程  ≥1.553公里；
质量指标：项目（工程）验收合格率  ≥100%；
时效指标：项目（工程）完成及时率  ≥100%；
成本指标：工程建设造价符合设计预算 符合；
社会效益指标：解决沿线群众行路难问题受益人数 ≥1349人;
可持续影响指标:工程设计使用年限 ≥10年;
服务对象满意度指标:受益贫困人口满意度  ≥90%;</t>
  </si>
  <si>
    <t>三江县独峒镇高定桥头至高定寨尾通村路硬化工程</t>
  </si>
  <si>
    <t>新建3.711 公里硬化道路。道路路基5.5米，路面宽4.5米。</t>
  </si>
  <si>
    <t>2024年1月开工
2024年6月竣工验收</t>
  </si>
  <si>
    <t>新建3.711 公里硬化道路，完善村屯基础设施建设，提升村基础设施环境和生活条件，解决沿线672户，2543人出行难问题，其中脱贫户162户，753人。</t>
  </si>
  <si>
    <t>新建3.711 公里硬化道路，完善村屯基础设施建设，提升村基础设施环境和生活条件，解决沿线672户，2543人出行难问题，其中脱贫户162户，753人。
数量指标：新增贫困村硬化路里程  ≥3.711公里；
质量指标：项目（工程）验收合格率  ≥100%；
时效指标：项目（工程）完成及时率  ≥100%；
成本指标：工程建设造价符合设计预算 符合；
社会效益指标：解决沿线群众行路难问题受益人数 ≥2543人;
可持续影响指标:工程设计使用年限 ≥10年;
服务对象满意度指标:受益贫困人口满意度  ≥90%;</t>
  </si>
  <si>
    <t>林略村</t>
  </si>
  <si>
    <t>三江县独峒镇林略村林略路口至林略屯安防工程（三项工程）</t>
  </si>
  <si>
    <t>新建0.367公里波形防护栏。</t>
  </si>
  <si>
    <t>新建0.367公里波形防护栏，完善村屯基础设施建设，提升村基础设施环境和生活条件，解决沿线932户，3645人出行难问题，其中脱贫户163户，785人。</t>
  </si>
  <si>
    <t>新建0.367公里波形防护栏，完善村屯基础设施建设，提升村基础设施环境和生活条件，解决沿线932户，3645人出行难问题，其中脱贫户163户，785人。
数量指标：新增道路防护工程   ≥0.367公里；
质量指标：项目（工程）验收合格率  ≥100%；
时效指标：项目（工程）完成及时率  ≥100%；
成本指标：工程建设造价符合设计预算 符合；
社会效益指标：解决沿线群众行路难问题受益人数  ≥3645人;
可持续影响指标:工程设计使用年限 ≥10年;
服务对象满意度指标:受益贫困人口满意度  ≥90%;</t>
  </si>
  <si>
    <t>三江县古宜镇大竹村坡尾寨至朝龙坪提升工程（三项工程）</t>
  </si>
  <si>
    <t>新建1.175公里道路加宽提升。由原3.5米加宽到4.5米。</t>
  </si>
  <si>
    <t>新建1.175公里道路加宽提升，完善村屯基础设施建设，提升村基础设施环境和生活条件，解决沿线895户，3766人出行难问题，其中脱贫户67户，254人。</t>
  </si>
  <si>
    <t>新建1.175公里道路加宽提升，完善村屯基础设施建设，提升村基础设施环境和生活条件，解决沿线895户，3766人出行难问题，其中脱贫户67户，254人。
数量指标：贫困村新建改建公路里程  ≥1.175公里；
质量指标：项目（工程）验收合格率  ≥100%；
时效指标：项目（工程）完成及时率  ≥100%；
成本指标：工程建设造价符合设计预算 符合；
社会效益指标：解决沿线群众行路难问题受益人数 ≥3766人;
可持续影响指标:工程设计使用年限 ≥10年;
服务对象满意度指标:受益贫困人口满意度  ≥90%;</t>
  </si>
  <si>
    <t>三江县古宜镇马坪村G209至大里屯道路提升工程（三项工程）</t>
  </si>
  <si>
    <t xml:space="preserve">
新建1.274公里道路加宽提升。由原3.5米加宽到4.5米。</t>
  </si>
  <si>
    <t>新建1.274公里道路加宽提升，完善村屯基础设施建设，提升村基础设施环境和生活条件，解决沿线400户，1689人出行难问题，其中脱贫户74户，297人。</t>
  </si>
  <si>
    <t>新建1.274公里道路加宽提升，完善村屯基础设施建设，提升村基础设施环境和生活条件，解决沿线400户，1689人出行难问题，其中脱贫户74户，297人。
数量指标：贫困村新建改建公路里程  ≥1.274公里；
质量指标：项目（工程）验收合格率  ≥100%；
时效指标：项目（工程）完成及时率  ≥100%；
成本指标：工程建设造价符合设计预算 符合；
社会效益指标：解决沿线群众行路难问题受益人数 ≥1689人;
可持续影响指标:工程设计使用年限 ≥10年;
服务对象满意度指标:受益贫困人口满意度  ≥90%;</t>
  </si>
  <si>
    <t>三江县古宜镇马坪村G209至大里屯道路安防工程（三项工程）</t>
  </si>
  <si>
    <t>新建1.153公里波形防护栏。</t>
  </si>
  <si>
    <t>新建1.153公里波形防护栏，完善村屯基础设施建设，完善村屯基础设施建设，提升村基础设施环境和生活条件，解决沿线400户，1689人出行难问题，其中脱贫户74户，297人。</t>
  </si>
  <si>
    <t>新建1.153公里波形防护栏，完善村屯基础设施建设，完善村屯基础设施建设，提升村基础设施环境和生活条件，解决沿线400户，1689人出行难问题，其中脱贫户74户，297人。
数量指标：新增道路防护工程   ≥1.153公里；
质量指标：项目（工程）验收合格率  ≥100%；
时效指标：项目（工程）完成及时率  ≥100%；
成本指标：工程建设造价符合设计预算 符合；
社会效益指标：解决沿线群众行路难问题受益人数  ≥1689人;
可持续影响指标:工程设计使用年限 ≥10年;
服务对象满意度指标:受益贫困人口满意度  ≥90%;</t>
  </si>
  <si>
    <t>三江县和平乡和平村寨旺屯至江脑屯提升工程（三项工程）</t>
  </si>
  <si>
    <t>新建5.608公里道路加宽提升。由原3.5米加宽到4.5米。</t>
  </si>
  <si>
    <t>新建5.608公里道路加宽提升，完善村屯基础设施建设，完善村屯基础设施建设，提升村基础设施环境和生活条件，解决沿线654户，1847人出行难问题，其中脱贫户79户，242人。</t>
  </si>
  <si>
    <t>新建5.608公里道路加宽提升，完善村屯基础设施建设，完善村屯基础设施建设，提升村基础设施环境和生活条件，解决沿线654户，1847人出行难问题，其中脱贫户79户，242人。
数量指标：贫困村新建改建公路里程  ≥5.608公里；
质量指标：项目（工程）验收合格率  ≥100%；
时效指标：项目（工程）完成及时率  ≥100%；
成本指标：工程建设造价符合设计预算 符合；
社会效益指标：解决沿线群众行路难问题受益人数 ≥1847人;
可持续影响指标:工程设计使用年限 ≥10年;
服务对象满意度指标:受益贫困人口满意度  ≥90%;</t>
  </si>
  <si>
    <t>同乐乡高武屯至高间屯老树油茶基地道路硬化工程</t>
  </si>
  <si>
    <t>新建2.1公里硬化道路。道路路基5.5米，路面宽4.5米。</t>
  </si>
  <si>
    <t>新建2.1公里硬化道路，完善村屯基础设施建设，完善村屯基础设施建设，提升村基础设施环境和生活条件，解决沿线502户，2029人出行难问题，其中脱贫户179户，706人。</t>
  </si>
  <si>
    <t>新建2.1公里硬化道路，完善村屯基础设施建设，完善村屯基础设施建设，提升村基础设施环境和生活条件，解决沿线502户，2029人出行难问题，其中脱贫户179户，706人。
数量指标：新增贫困村硬化路里程  ≥2.1公里；
质量指标：项目（工程）验收合格率  ≥100%；
时效指标：项目（工程）完成及时率  ≥100%；
成本指标：工程建设造价符合设计预算 符合；
社会效益指标：解决沿线群众行路难问题受益人数 ≥2029人;
可持续影响指标:工程设计使用年限 ≥10年;
服务对象满意度指标:受益贫困人口满意度  ≥90%;</t>
  </si>
  <si>
    <t>三江县斗江镇斗江至河村至邓家屯路面提升工程</t>
  </si>
  <si>
    <t>新建5公里路面加宽错车道。</t>
  </si>
  <si>
    <t>新建5公里路面加宽错车道，完善村屯基础设施建设，提升村基础设施环境和生活条件，解决沿线469户，1621人出行难问题，其中脱贫户37户，140人。</t>
  </si>
  <si>
    <t>新建5公里路面加宽错车道，完善村屯基础设施建设，提升村基础设施环境和生活条件，解决沿线469户，1621人出行难问题，其中脱贫户37户，140人。1847人出行难问题，其中脱贫户79户，242人。
数量指标：贫困村新建改建公路里程  ≥5公里；
质量指标：项目（工程）验收合格率  ≥100%；
时效指标：项目（工程）完成及时率  ≥100%；
成本指标：工程建设造价符合设计预算 符合；
社会效益指标：解决沿线群众行路难问题受益人数 ≥1621人;
可持续影响指标:工程设计使用年限 ≥10年;
服务对象满意度指标:受益贫困人口满意度  ≥90%;</t>
  </si>
  <si>
    <t>三江县斗江镇斗江至河村至邓家屯环境整治工程</t>
  </si>
  <si>
    <t>土地整平硬化1977平方米。</t>
  </si>
  <si>
    <t>土地整平硬化1977平方米，完善村屯基础设施建设，提升村基础设施环境和生活条件，解决沿线469户，1621人出行难问题，其中脱贫户37户，140人。</t>
  </si>
  <si>
    <t>土地整平硬化1977平方米，完善村屯基础设施建设，提升村基础设施环境和生活条件，解决沿线469户，1621人出行难问题，其中脱贫户37户，140人。
数量指标： 新建土地整治平方米  ≥1977平方米；
质量指标：项目（工程）验收合格率  ≥100%；
时效指标：项目（工程）完成及时率  ≥100%；
成本指标：工程建设造价符合设计预算 符合；
社会效益指标：解决沿线群众行路难问题受益人数 ≥1621人;
可持续影响指标:工程设计使用年限 ≥10年;
服务对象满意度指标:受益贫困人口满意度  ≥90%;</t>
  </si>
  <si>
    <t>三江县独峒镇里盘村里盘岔路至里朝屯道路安防工程（三项工程）</t>
  </si>
  <si>
    <t>新建道路水泥混凝土挡土墙及防撞护栏300立方米、波形护栏500米。</t>
  </si>
  <si>
    <t>新建道路水泥混凝土挡土墙及防撞护栏300立方米、波形护栏500米。，完善村屯基础设施建设，提升村基础设施环境和生活条件，解决沿线330户，1312人出行难问题，其中脱贫户131户，568人。</t>
  </si>
  <si>
    <t>新建500米波形防护栏，完善村屯基础设施建设，提升村基础设施环境和生活条件，解决沿线330户，1312人出行难问题，其中脱贫户131户，568人。
数量指标：新建防护栏里程   ≥0.5公里；
质量指标：项目（工程）验收合格率  ≥100%；
时效指标：项目（工程）完成及时率  ≥100%；
成本指标：工程建设造价符合设计预算 符合；
社会效益指标：解决沿线群众行路难问题受益人数  ≥1312人;
可持续影响指标:工程设计使用年限 ≥10年;
服务对象满意度指标:受益贫困人口满意度  ≥90%;</t>
  </si>
  <si>
    <t>三江县同乐乡同乐村幼儿园至三级路路口道路修复乡庆项目工程</t>
  </si>
  <si>
    <t>修复1.603 公里水泥混凝土道路。</t>
  </si>
  <si>
    <t>修复1.603 公里水泥混凝土道路，完善村屯基础设施建设，提升村基础设施环境和生活条件，解决沿线1412户，4963人出行难问题，其中脱贫户162户，753人。</t>
  </si>
  <si>
    <t>修复1.603 公里水泥混凝土道路，完善村屯基础设施建设，提升村基础设施环境和生活条件，解决沿线1412户，4963人出行难问题，其中脱贫户162户，753人。
数量指标：修复贫困村硬化路里程  ≥1.602公里；
质量指标：项目（工程）验收合格率  ≥100%；
时效指标：项目（工程）完成及时率  ≥100%；
成本指标：工程建设造价符合设计预算 符合；
社会效益指标：解决沿线群众行路难问题受益人数 ≥4963人;
可持续影响指标:工程设计使用年限 ≥10年;
服务对象满意度指标:受益贫困人口满意度  ≥90%;</t>
  </si>
  <si>
    <t>三江县和平乡六溪村拉乾通屯公路桥项目</t>
  </si>
  <si>
    <t>新建3*13米现浇空心板梁桥，桥面宽度7.5米，桥梁全长44米；</t>
  </si>
  <si>
    <t>新建3*13米现浇空心板梁桥，桥面宽度7.5米，桥梁全长44米。完善村屯基础设施建设，提升村基础设施环境和生活条件，解决沿线217户，706人出行难问题，其中脱贫户58户，154人。</t>
  </si>
  <si>
    <t>新建3*13米现浇空心板梁桥，桥面宽度7.5米，桥梁全长44米，提升村基础设施环境和生活条件，解决沿线217户，706人出行难问题，其中脱贫户58户，154人。
数量指标：新建桥梁长度   ≥44米；
质量指标：项目（工程）验收合格率  ≥100%；
时效指标：项目（工程）完成及时率  ≥100%；
成本指标：工程建设造价符合设计预算 符合；
社会效益指标：解决沿线群众行路难问题受益人数  ≥706人;
可持续影响指标:工程设计使用年限 ≥10年;
服务对象满意度指标:受益贫困人口满意度  ≥90%;</t>
  </si>
  <si>
    <t>文体广旅</t>
  </si>
  <si>
    <t>三江县农文旅产品展销活动</t>
  </si>
  <si>
    <t>展销活动</t>
  </si>
  <si>
    <t>次</t>
  </si>
  <si>
    <t>组织全县茶叶、油茶等农产品、文旅产品进行展示展销。</t>
  </si>
  <si>
    <t>2024年4月开工，
2024年12月竣工验收</t>
  </si>
  <si>
    <t>文体广旅局</t>
  </si>
  <si>
    <t>通过宣传展销提高我县知名度，促进消费，带动群众增收致富。</t>
  </si>
  <si>
    <t>用于宣传展示销售我县农文旅产品，促进销售，实现联农带农目的。
数量指标:开展农文旅产品展销活动次数≥1;
质量指标:完成农文旅产品展销活动并在各级媒体进行报道≥1;
时效指标:项目完成时限2024年6月30日;
成本指标:农文旅产品展销活动224.57743万元;
满意度指标:旅游消费者综合抽样满意度≥90%。</t>
  </si>
  <si>
    <t>三江县农文旅产品销售虚拟人定制</t>
  </si>
  <si>
    <t>信息技术</t>
  </si>
  <si>
    <t>定制农文旅产品销售平台，用于宣传展示销售我县农文旅产品。</t>
  </si>
  <si>
    <t>通过大力宣传展示我县农文旅产品，进一步促进农产品和旅游消费，带动群众参与农业产品和旅游产品开发，增加收入。</t>
  </si>
  <si>
    <t>通过定制农文旅产品销售虚拟人，进一步宣传展示我县农业和旅游产业发展成果，促进农文旅产品销售。
产出指标：定制农文旅产品销售虚拟人 ≥2；
质量指标：农文旅产品销售虚拟人完成率 ≥99%；
时效指标：项目完成时限 2024年12月31日前；
成本指标：农文旅产品销售虚拟人300万元；
经济效益指标：增加农文旅产品销售额≥10%；
社会效益指标：带动就业人数≥100人；
满意度指标 ：旅游消费者满意度抽样≥90%。</t>
  </si>
  <si>
    <t>三江县农文旅产品销售虚拟人助农运营</t>
  </si>
  <si>
    <t>运营管理</t>
  </si>
  <si>
    <t>年</t>
  </si>
  <si>
    <t>办公场地建设、直播区域搭建、品牌策划、文创产品开发。</t>
  </si>
  <si>
    <t>通过大力宣传，增加客流量，促进农文旅产品销售量，增加群众收入。</t>
  </si>
  <si>
    <t>维护运营农文旅产品销售虚拟人，实现宣传推广和直播带货目的。
数量指标：农文旅产品销售虚拟人助农运营≥2年
质量指标：农文旅产品销售虚拟人助农运营在线率≥90%
时效指标：项目完成时限2025年12月31日
成本指标：农文旅产品销售虚拟人助农运营200万元
经济效益指标：增加农文旅产品销售额≥10%
社会效益指标：带动就业人数≥100人
服务对象满意度指标：旅游消费者满意度抽样≥90%</t>
  </si>
  <si>
    <t>三江县文化旅游品牌创建基础设施提升项目</t>
  </si>
  <si>
    <t>新建基础设施</t>
  </si>
  <si>
    <t>三江侗族自治县林溪镇、独峒镇、高基乡，建设内容包括游客接待中心、民宿、餐厅、标识标牌系统、旅游品牌建设等。</t>
  </si>
  <si>
    <t>2024年5月开工，
2024年12月竣工验收</t>
  </si>
  <si>
    <t>1.收入分红。通过第三方租赁运营的方式每年向村集体经济分红金额。
2.就业带动。项目施工时采用本地村民施工提供就业岗位，项目建成后直接提供稳定就业岗位74人。
3.产业带动。带动周边村庄家禽、蔬菜、水果养殖种植户一批，受益人口约4000人；充分利用红色资源，实施文旅融合发展，通过旅游+红色教育+研学，带动林溪村、弄团村、高友村发展茶叶、家禽养殖、蔬菜种植等，受益人口约3000人；充分利用斗牛文化资源，实施文旅融合发展，通过旅游+体育，带动平流村、独侗村等发展茶叶种植、畜牧业养殖等，受益人口约5000人。</t>
  </si>
  <si>
    <t>完善旅游基础设施，丰富旅游业态和产品，打造旅游品牌，提升文化旅游影响力。
数量指标：贫困地区旅游基础设施建设工程数量≥5个
质量指标：旅游基础设施提升合格率≥90%
时效指标：项目完成时限2024年12月31日前
成本指标：旅游基础设施提升700万元
经济效益指标：旅游收入比上年增长率≥5%
社会效益指标：旅游项目带动增加贫困人口就业人数≥120人
服务对象满意度指标：游客满意度≥90%</t>
  </si>
  <si>
    <t>水利局</t>
  </si>
  <si>
    <t>三江县2024年农村饮水水旱灾害维修抢修工程</t>
  </si>
  <si>
    <t>对各乡镇因冰冻、强降雨受损及旱灾影响的饮水工程进行修复，维修抢修采购水管管材等。</t>
  </si>
  <si>
    <t>三江侗族自治县农村饮水安全事务站</t>
  </si>
  <si>
    <t>通过实施三江县2024年农村饮水水旱灾害维修抢修工程改善饮水设施，解决40000人饮水问题</t>
  </si>
  <si>
    <t>改善饮水设施，解决40000人饮水问题，保障农村安全饮水，
数量指标：新建或改善贫困村饮水设施数量≥1个
质量指标：项目（工程）验收合格率（100%）
时效指标：项目（工程）完成及时率100%，项目竣工验收时间≤2024年12月
群众满意度指标：受益人口满意度90%</t>
  </si>
  <si>
    <t>布代村</t>
  </si>
  <si>
    <t>三江县八江镇布代村岑登屯人饮安全工程</t>
  </si>
  <si>
    <t>新建栏水坝1座，集水池1座，新建过滤池1座，无阀滤池1座，厂区步道240米，无阀滤池排水沟200米，新建管网总长6200米</t>
  </si>
  <si>
    <t>通过实施三江县八江镇布代村岑登屯人饮安全工程改善饮水设施，解决230人饮水问题</t>
  </si>
  <si>
    <t>改善饮水设施，解决230人饮水问题，保障农村安全饮水，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</si>
  <si>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三江县八江镇高迈村归座屯饮水水源工程</t>
  </si>
  <si>
    <t>新建栏水坝1座，集水池1座，50立方米蓄水池1座，新建管网。</t>
  </si>
  <si>
    <t>通过实施三江县八江镇高迈村归座屯饮水水源工程改善饮水设施，解决1297人饮水问题</t>
  </si>
  <si>
    <t>改善饮水设施，解决1297人饮水问题，保障农村安全饮水，
数量指标：新建或改善贫困村饮水设施数量≥1个
质量指标：项目（工程）验收合格率（100%）
时效指标：项目（工程）完成及时率100%，项目竣工验收时间≤2024年12月
群众满意度指标：受益人口满意度90%</t>
  </si>
  <si>
    <t>福田村</t>
  </si>
  <si>
    <t>三江县八江镇福田村上才屯人饮水网管建设项目</t>
  </si>
  <si>
    <t>新建厂区便道、新建网管。</t>
  </si>
  <si>
    <t>通过实施三江县八江镇福田村上才屯人饮水网管建设项目改善饮水设施，解决330人饮水问题</t>
  </si>
  <si>
    <t>改善饮水设施，解决330人饮水问题，保障农村安全饮水，
数量指标：新建或改善贫困村饮水设施数量≥1个
质量指标：项目（工程）验收合格率（100%）
时效指标：项目（工程）完成及时率100%，项目竣工验收时间≤2024年12月
群众满意度指标：受益人口满意度90%</t>
  </si>
  <si>
    <t>布央村</t>
  </si>
  <si>
    <t>三江县八江镇布央村程牛屯新建蓄水池建设项目(精品村)</t>
  </si>
  <si>
    <t>新建栏水坝1座，集水池1座，50立方米蓄水池1座，新建管网总长3408米</t>
  </si>
  <si>
    <t>通过实施三江县八江镇布央村程牛屯新建蓄水池建设项目改善饮水设施，解决318人饮水问题</t>
  </si>
  <si>
    <t>改善饮水设施，解决318人饮水问题，保障农村安全饮水，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</si>
  <si>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三江县八江镇八江村八江街水池管网建设项目</t>
  </si>
  <si>
    <t>新建无阀滤池1座，200立方米蓄水池1座，无阀滤池一座，新建管网。</t>
  </si>
  <si>
    <t>通过实施三江县八江镇八江村八江街水池管网建设项目改善饮水设施，解决3100人饮水问题</t>
  </si>
  <si>
    <t>改善饮水设施，解决3100人饮水问题，保障农村安全饮水，
数量指标：新建或改善贫困村饮水设施数量≥1个
质量指标：项目（工程）验收合格率（100%）
时效指标：项目（工程）完成及时率100%，项目竣工验收时间≤2024年12月
群众满意度指标：受益人口满意度90%</t>
  </si>
  <si>
    <t>板江社区村</t>
  </si>
  <si>
    <t>三江县丹洲镇板江社区板江屯水源工程</t>
  </si>
  <si>
    <t>新建拦水坝、集水池座、大口井、无阀滤池、50m³水池、管理房各1座，厂区围墙65米，排水沟120米，阀门井7座，镇墩52个、竣工碑1块，铺设输水管网4030米、配水管网1255米，架设10kV麻石线，安装避雷器、零克各1组，架设3*JKLYJ-70mm2/210m导线经1号杆（利旧）、2号杆（新立）。安装简易消毒设备1套、各型号阀门150个及附件1批。管网总长9888米</t>
  </si>
  <si>
    <t>通过实施三江县丹洲镇板江社区板江屯水源工程改善饮水设施，解决1673人饮水问题</t>
  </si>
  <si>
    <t>改善饮水设施，解决1673人饮水问题，保障农村安全饮水，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</si>
  <si>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三江县丹洲镇红路村水坪屯水源工程(提升村)</t>
  </si>
  <si>
    <t>新建栏水坝1座，集水池1座，无阀滤池排水沟120米，水池步道128米，无阀滤池1座，新建管网总长12460米</t>
  </si>
  <si>
    <t>通过实施三江县丹洲镇红路村水坪屯水源工程改善饮水设施，解决366人饮水问题</t>
  </si>
  <si>
    <t>改善饮水设施，解决366人饮水问题，保障农村安全饮水，
数量指标：新建或改善贫困村饮水设施数量≥1个
质量指标：项目（工程）验收合格率（100%）
时效指标：项目（工程）完成及时率100%，项目竣工验收时间≤2024年12月
群众满意度指标：受益人口满意度90%</t>
  </si>
  <si>
    <t>丹洲镇江荷村牛浪坡屯水源工程</t>
  </si>
  <si>
    <t>新建拦水坎1座，过滤池1座，无阀滤池1座，步道128米，新建管网总长1230米</t>
  </si>
  <si>
    <t>通过实施丹洲镇江荷村牛浪坡屯水源工程改善饮水设施，解决225人饮水问题</t>
  </si>
  <si>
    <t>改善饮水设施，解决225人饮水问题，保障农村安全饮水，
数量指标：新建或改善贫困村饮水设施数量≥1个
质量指标：项目（工程）验收合格率（100%）
时效指标：项目（工程）完成及时率100%，项目竣工验收时间≤2024年12月
群众满意度指标：受益人口满意度90%</t>
  </si>
  <si>
    <t>斗江镇沙宜村沙湾屯巩固安全饮水工程</t>
  </si>
  <si>
    <t>新建栏水坝2座，集水池2座，过滤池2座，步道180米，无阀滤池排水沟100米，无阀滤池1座，100m³蓄水池1座，新建管网总长2874米</t>
  </si>
  <si>
    <t>通过实施斗江镇沙宜村沙湾屯巩固安全饮水工程改善饮水设施，解决210人饮水问题</t>
  </si>
  <si>
    <t>改善饮水设施，解决210人饮水问题，保障农村安全饮水，
数量指标：新建或改善贫困村饮水设施数量≥1个
质量指标：项目（工程）验收合格率（100%）
时效指标：项目（工程）完成及时率100%，项目竣工验收时间≤2024年12月
群众满意度指标：受益人口满意度90%</t>
  </si>
  <si>
    <t>斗江镇沙宜村木架山屯巩固安全饮水工程</t>
  </si>
  <si>
    <t>新建栏水坝1座，集水池1座，新建过滤池1座，步道63米，无阀滤池1座，排水沟56米，50m³蓄水池1座，新建管网总长2166米</t>
  </si>
  <si>
    <t>通过实施斗江镇沙宜村木架山屯巩固安全饮水工程改善饮水设施，解决125人饮水问题</t>
  </si>
  <si>
    <t>改善饮水设施，解决125人饮水问题，保障农村安全饮水，
数量指标：新建或改善贫困村饮水设施数量≥1个
质量指标：项目（工程）验收合格率（100%）
时效指标：项目（工程）完成及时率100%，项目竣工验收时间≤2024年12月
群众满意度指标：受益人口满意度90%</t>
  </si>
  <si>
    <t>凤凰村</t>
  </si>
  <si>
    <t>斗江镇凤凰村下广屯人饮水池</t>
  </si>
  <si>
    <t>新建拦水坎2座，过滤池2座，步道175米，无阀滤池1座，新建50立方蓄水池2座，新建管网总长3526米</t>
  </si>
  <si>
    <t>通过实施斗江镇凤凰村下广屯人饮水池改善饮水设施，解决195人饮水问题</t>
  </si>
  <si>
    <t>改善饮水设施，解决195人饮水问题，保障农村安全饮水，
数量指标：新建或改善贫困村饮水设施数量≥1个
质量指标：项目（工程）验收合格率（100%）
时效指标：项目（工程）完成及时率100%，项目竣工验收时间≤2024年12月
群众满意度指标：受益人口满意度90%</t>
  </si>
  <si>
    <t>独峒镇岜团村人饮水池管网提升工程</t>
  </si>
  <si>
    <t>新建200m³水池一座、新建集水池一座，配套管网</t>
  </si>
  <si>
    <t>通过实施独峒镇岜团村人饮水池管网提升工程改善饮水设施，解决1060人饮水问题</t>
  </si>
  <si>
    <t>改善饮水设施，解决1060人饮水问题，保障农村安全饮水，
数量指标：新建或改善贫困村饮水设施数量≥1个
质量指标：项目（工程）验收合格率（100%）
时效指标：项目（工程）完成及时率100%，项目竣工验收时间≤2024年12月
群众满意度指标：受益人口满意度90%</t>
  </si>
  <si>
    <t>唐朝村</t>
  </si>
  <si>
    <t>三江县独峒镇唐朝村人饮水利修建工程</t>
  </si>
  <si>
    <t>新建150立方蓄水池1座。新建管网。</t>
  </si>
  <si>
    <t>通过实施三江县独峒镇唐朝村人饮水利修建工程改善饮水设施，解决1895人饮水问题</t>
  </si>
  <si>
    <t>改善饮水设施，解决1895人饮水问题，保障农村安全饮水，
数量指标：新建或改善贫困村饮水设施数量≥1个
质量指标：项目（工程）验收合格率（100%）
时效指标：项目（工程）完成及时率100%，项目竣工验收时间≤2024年12月
群众满意度指标：受益人口满意度90%</t>
  </si>
  <si>
    <t>独峒镇高定村金欧至高定引水工程(示范村)</t>
  </si>
  <si>
    <t>新建水源拦水坝一座，初滤池二座，水源管。</t>
  </si>
  <si>
    <t>通过实施独峒镇高定村金欧至高定引水工程改善饮水设施，解决2430人饮水问题</t>
  </si>
  <si>
    <t>改善饮水设施，解决2430人饮水问题，保障农村安全饮水，
数量指标：新建或改善贫困村饮水设施数量≥1个
质量指标：项目（工程）验收合格率（100%）
时效指标：项目（工程）完成及时率100%，项目竣工验收时间≤2024年12月
群众满意度指标：受益人口满意度90%</t>
  </si>
  <si>
    <t>富禄乡大顺村大顺屯饮水安全提升工程</t>
  </si>
  <si>
    <t>新建拦水坝、沉砂过滤池、200m³矩形蓄水池各1座、厂区围墙44米、阀门井13个、镇墩135个、三角支架516个、竣工碑1块，铺设管网总长7288米，安装简易消毒设备1套、各型号阀门及附件1批。</t>
  </si>
  <si>
    <t>通过实施富禄乡大顺村大顺屯饮水安全提升工程改善饮水设施，解决1500人饮水问题</t>
  </si>
  <si>
    <t>改善饮水设施，解决1500人饮水问题，保障农村安全饮水，
数量指标：新建或改善贫困村饮水设施数量≥1个
质量指标：项目（工程）验收合格率（100%）
时效指标：项目（工程）完成及时率100%，项目竣工验收时间≤2024年12月
群众满意度指标：受益人口满意度90%</t>
  </si>
  <si>
    <t>龙奋村</t>
  </si>
  <si>
    <t>富禄乡龙奋村饮水安全提升工程</t>
  </si>
  <si>
    <t>新建拦水坝1座，沉沙过滤池1座，200立方蓄水池1座，100立方蓄水池1座，泵房2座，多级卧式离心泵4套；铺设管网总长5034米。安装160KVA变压器1台，综合配电箱1套，10KV户外真空断路器1套，跌落式熔断器1组，避雷器1组，变压器接地1组；立12米高性能混凝土杆190杆尾电杆72根，架设绝缘架空线路10kV-JKLGYJ-70-3*5340米,低压绝缘架空线路1kV-JKLYJ-70-4*380米及安装杆上金具。</t>
  </si>
  <si>
    <t>通过实施富禄乡龙奋村饮水安全提升工程改善饮水设施，解决2186人饮水问题</t>
  </si>
  <si>
    <t>改善饮水设施，解决2186人饮水问题，保障农村安全饮水，
数量指标：新建或改善贫困村饮水设施数量≥1个
质量指标：项目（工程）验收合格率（100%）
时效指标：项目（工程）完成及时率100%，项目竣工验收时间≤2024年12月
群众满意度指标：受益人口满意度90%</t>
  </si>
  <si>
    <t>富禄乡仁里村滚叠屯饮水安全提升工程</t>
  </si>
  <si>
    <t>新建拦水坝2座、沉砂过滤池、无阀滤池、瞬间水量补水池、斜管沉淀池、100m³水池各1座，厂区围墙56米、阀门井13座、竣工碑1块，铺设管网总长2372米，安装简易消毒设备1套、各型号阀门及附件1批。</t>
  </si>
  <si>
    <t>通过实施富禄乡仁里村滚叠屯饮水安全提升工程改善饮水设施，解决681人饮水问题</t>
  </si>
  <si>
    <t>改善饮水设施，解决681人饮水问题，保障农村安全饮水，
数量指标：新建或改善贫困村饮水设施数量≥1个
质量指标：项目（工程）验收合格率（100%）
时效指标：项目（工程）完成及时率100%，项目竣工验收时间≤2024年12月
群众满意度指标：受益人口满意度90%</t>
  </si>
  <si>
    <t>富禄乡富禄村岑广屯饮水安全提升工程</t>
  </si>
  <si>
    <t>新建拦水坝、沉沙井、100m³水池各1座，厂区围墙32米、排泥井、闸阀井共14个、竣工碑1块，铺设管网总成3610米，安装简易消毒设备1套、各型号阀门及附件1批。</t>
  </si>
  <si>
    <t>通过实施富禄乡富禄村岑广屯饮水安全提升工程改善饮水设施，解决770人饮水问题</t>
  </si>
  <si>
    <t>改善饮水设施，解决770人饮水问题，保障农村安全饮水，
数量指标：新建或改善贫困村饮水设施数量≥1个
质量指标：项目（工程）验收合格率（100%）
时效指标：项目（工程）完成及时率100%，项目竣工验收时间≤2024年12月
群众满意度指标：受益人口满意度90%</t>
  </si>
  <si>
    <t>富禄乡岑旁村人饮工程附属设施工程</t>
  </si>
  <si>
    <t>新建防渗挡墙1处、阀门井2座、竣工碑1块，铺设配水管网934米，更换160KVA变压器1台。</t>
  </si>
  <si>
    <t>通过实施富禄乡岑旁村人饮工程附属设施工程改善饮水设施，解决1844人饮水问题</t>
  </si>
  <si>
    <t>改善饮水设施，解决1844人饮水问题，保障农村安全饮水，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</si>
  <si>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三江县高基乡白郡村宇门人饮建设工程</t>
  </si>
  <si>
    <t>新建拦水坝两座，初滤池两座，水池保护挡墙一座，步道300m，管网共2250m。</t>
  </si>
  <si>
    <t>通过实施三江县高基乡白郡村宇门人饮建设工程改善饮水设施，解决1844人饮水问题</t>
  </si>
  <si>
    <t>改善饮水设施，解决77人饮水问题，保障农村安全饮水，
数量指标：新建或改善贫困村饮水设施数量≥1个
质量指标：项目（工程）验收合格率（100%）
时效指标：项目（工程）完成及时率100%，项目竣工验收时间≤2024年12月
群众满意度指标：受益人口满意度90%</t>
  </si>
  <si>
    <t>高基乡桐叶村板八屯东冲人饮建设工程</t>
  </si>
  <si>
    <t>新建拦水坝一座，初滤池一座。</t>
  </si>
  <si>
    <t>通过实施高基乡桐叶村板八屯东冲人饮建设工程改善饮水设施，解决196人饮水问题</t>
  </si>
  <si>
    <t>改善饮水设施，解决196人饮水问题，保障农村安全饮水，
数量指标：新建或改善贫困村饮水设施数量≥1个
质量指标：项目（工程）验收合格率（100%）
时效指标：项目（工程）完成及时率100%，项目竣工验收时间≤2024年12月
群众满意度指标：受益人口满意度90%</t>
  </si>
  <si>
    <t>高基乡篦梳村篦梳屯增加新水源建设工程</t>
  </si>
  <si>
    <t>新建拦水坝一座，初滤池一座，步道200m，管网共1800m。</t>
  </si>
  <si>
    <t>通过实施高基乡篦梳村篦梳屯增加新水源建设工程改善饮水设施，解决164人饮水问题</t>
  </si>
  <si>
    <t>改善饮水设施，解决164人饮水问题，保障农村安全饮水，
数量指标：新建或改善贫困村饮水设施数量≥1个
质量指标：项目（工程）验收合格率（100%）
时效指标：项目（工程）完成及时率100%，项目竣工验收时间≤2024年12月
群众满意度指标：受益人口满意度90%</t>
  </si>
  <si>
    <t>古宜镇光辉村小光屯人饮提升工程(示范村)</t>
  </si>
  <si>
    <t>新建水源拦水坝一座，新建重力式无阀滤池一座，de63PE100水源管总长5880米，厂区便道长120米。</t>
  </si>
  <si>
    <t>通过实施古宜镇光辉村小光屯人饮提升工程改善饮水设施，解决480人饮水问题</t>
  </si>
  <si>
    <t>改善饮水设施，解决480人饮水问题，保障农村安全饮水，
数量指标：新建或改善贫困村饮水设施数量≥1个
质量指标：项目（工程）验收合格率（100%）
时效指标：项目（工程）完成及时率100%，项目竣工验收时间≤2024年12月
群众满意度指标：受益人口满意度90%</t>
  </si>
  <si>
    <t>古宜镇文大村大坪屯新建水源储水池及铺设水管工程</t>
  </si>
  <si>
    <t>新建水源拦水坝一座，重新布置寨上配水管网及入户管</t>
  </si>
  <si>
    <t>通过实施古宜镇文大村大坪屯新建水源储水池及铺设水管工程改善饮水设施，解决318人饮水问题</t>
  </si>
  <si>
    <t>古宜镇黄排村黄排屯人饮提升工程</t>
  </si>
  <si>
    <t>新建人工打机井一座，管理房一座，厂区步道长15米，引、配水管总长900米。</t>
  </si>
  <si>
    <t>通过实施古宜镇黄排村黄排屯人饮提升工程改善饮水设施，解决345人饮水问题</t>
  </si>
  <si>
    <t>改善饮水设施，解决345人饮水问题，保障农村安全饮水，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</si>
  <si>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三江县老堡乡塘库村安全饮水提升工程</t>
  </si>
  <si>
    <t>新建拦水坝1座，新建过滤池1座，新建无阀滤池1座，新建斜管村沉淀池1座，新建100立方蓄水池1座，新建闸阀井7座及其他附属安装工程。</t>
  </si>
  <si>
    <t>通过实施三江县老堡乡塘库村安全饮水提升工程改善饮水设施，解决1825人饮水问题</t>
  </si>
  <si>
    <t>改善饮水设施，解决1825人饮水问题，保障农村安全饮水，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</si>
  <si>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三江县老堡乡曲村上、下曲屯安全饮水提升工程</t>
  </si>
  <si>
    <t>新建拦水坝1座，新建过滤池1座，新建无阀滤池1座，新建斜管沉淀池1座，新建减压池3座。及其他附属安装工程。</t>
  </si>
  <si>
    <t>通过实施三江县老堡乡曲村上、下曲屯安全饮水提升工程改善饮水设施，解决1240人饮水问题</t>
  </si>
  <si>
    <t>改善饮水设施，解决1240人饮水问题，保障农村安全饮水，
数量指标：新建或改善贫困村饮水设施数量≥1个
质量指标：项目（工程）验收合格率（100%）
时效指标：项目（工程）完成及时率100%，项目竣工验收时间≤2024年12月
群众满意度指标：受益人口满意度90%</t>
  </si>
  <si>
    <t>良口乡白毛村白毛屯、大团屯、良信屯、塘共屯、归信屯人饮提升建设工程</t>
  </si>
  <si>
    <t>新建20m³蓄水池1座、50m³蓄水池1座、100m³蓄水池1座、150m³蓄水池1座、维修原有60m³蓄水池1座，新建拦水坝3座，维修原有拦水坝1座，新建非标集水池7座，新建不锈钢围栏100米，新建民房边坡挡墙20米，新建管网总长14342米及附属安装工程。</t>
  </si>
  <si>
    <t>通过实施良口乡白毛村白毛屯、大团屯、良信屯、塘共屯、归信屯人饮提升建设工程改善饮水设施，解决2000人饮水问题</t>
  </si>
  <si>
    <t>改善饮水设施，解决2000人饮水问题，保障农村安全饮水，
数量指标：新建或改善贫困村饮水设施数量≥1个
质量指标：项目（工程）验收合格率（100%）
时效指标：项目（工程）完成及时率100%，项目竣工验收时间≤2024年12月
群众满意度指标：受益人口满意度90%</t>
  </si>
  <si>
    <t>晒江村</t>
  </si>
  <si>
    <t>良口村晒江村梅寨屯人饮水池建设工程</t>
  </si>
  <si>
    <t>新建无阀滤池、瞬间水量补水池、斜管沉淀池、100立方蓄水池各1座。新建护栏围墙，铺设输配水管6692米及附属安装工程。</t>
  </si>
  <si>
    <t>通过实施良口村晒江村梅寨屯人饮水池建设工程改善饮水设施，解决326人饮水问题</t>
  </si>
  <si>
    <t>改善饮水设施，解决326人饮水问题，保障农村安全饮水，
数量指标：新建或改善贫困村饮水设施数量≥1个
质量指标：项目（工程）验收合格率（100%）
时效指标：项目（工程）完成及时率100%，项目竣工验收时间≤2024年12月
群众满意度指标：受益人口满意度90%</t>
  </si>
  <si>
    <t>滚良村梨木屯</t>
  </si>
  <si>
    <t>良口乡滚良村梨木屯饮水建设工程</t>
  </si>
  <si>
    <t>新建100吨蓄水池1座、拦水坝1座，过滤池1座，新建护栏围墙、铺设输配水管3336米及附属安装工程。</t>
  </si>
  <si>
    <t>通过实施良口乡滚良村梨木屯饮水建设工程改善饮水设施，解决370人饮水问题</t>
  </si>
  <si>
    <t>改善饮水设施，解决370人饮水问题，保障农村安全饮水，
数量指标：新建或改善贫困村饮水设施数量≥1个
质量指标：项目（工程）验收合格率（100%）
时效指标：项目（工程）完成及时率100%，项目竣工验收时间≤2024年12月
群众满意度指标：受益人口满意度90%</t>
  </si>
  <si>
    <t>寨塘村</t>
  </si>
  <si>
    <t>良口乡寨塘村寨塘屯集中供水水源建设工程</t>
  </si>
  <si>
    <t>新建水源拦水坝1座、护岸挡墙长18米，拆除并新建50方蓄水池1座、引、配水管材总长米7240米。</t>
  </si>
  <si>
    <t>通过实施良口乡寨塘村寨塘屯集中供水水源建设工程改善饮水设施，解决1163人饮水问题</t>
  </si>
  <si>
    <t>改善饮水设施，解决1163人饮水问题，保障农村安全饮水，
数量指标：新建或改善贫困村饮水设施数量≥1个
质量指标：项目（工程）验收合格率（100%）
时效指标：项目（工程）完成及时率100%，项目竣工验收时间≤2024年12月
群众满意度指标：受益人口满意度90%</t>
  </si>
  <si>
    <t>茶溪村</t>
  </si>
  <si>
    <t>林溪镇茶溪村茶溪屯人饮工程</t>
  </si>
  <si>
    <t>新建水源拦水坝两座，过滤池两座，新建100立方蓄水池一座，重力式无阀滤池一座，重新布置寨上管网。</t>
  </si>
  <si>
    <t>通过实施林溪镇茶溪村茶溪屯人饮工程改善饮水设施，解决685人饮水问题</t>
  </si>
  <si>
    <t>改善饮水设施，解决685人饮水问题，保障农村安全饮水，
数量指标：新建或改善贫困村饮水设施数量≥1个
质量指标：项目（工程）验收合格率（100%）
时效指标：项目（工程）完成及时率100%，项目竣工验收时间≤2024年12月
群众满意度指标：受益人口满意度90%</t>
  </si>
  <si>
    <t>林溪镇林溪村岩寨屯蓄水池工程</t>
  </si>
  <si>
    <t>新建100立方蓄水池一座，重力式无阀滤池一座，</t>
  </si>
  <si>
    <t>通过实施林溪镇林溪村岩寨屯蓄水池工程改善饮水设施，解决596人饮水问题</t>
  </si>
  <si>
    <t>改善饮水设施，解决596人饮水问题，保障农村安全饮水，
数量指标：新建或改善贫困村饮水设施数量≥1个
质量指标：项目（工程）验收合格率（100%）
时效指标：项目（工程）完成及时率100%，项目竣工验收时间≤2024年12月
群众满意度指标：受益人口满意度90%</t>
  </si>
  <si>
    <t>林溪镇弄团村都亮屯新建储水池工程</t>
  </si>
  <si>
    <t>新建集水池1座、50方蓄水池1座、厂区便道长100米，引、配水管材总长米3904米，水表龙头阀门各63个。</t>
  </si>
  <si>
    <t>通过实施林溪镇弄团村都亮屯新建储水池工程改善饮水设施，解决212人饮水问题</t>
  </si>
  <si>
    <t>改善饮水设施，解决212人饮水问题，保障农村安全饮水，
数量指标：新建或改善贫困村饮水设施数量≥1个
质量指标：项目（工程）验收合格率（100%）
时效指标：项目（工程）完成及时率100%，项目竣工验收时间≤2024年12月
群众满意度指标：受益人口满意度90%</t>
  </si>
  <si>
    <t>林溪镇牙己屯人饮水源管道改造工程</t>
  </si>
  <si>
    <t>重新布置寨上配水管网及入户管，总管长4758米，水表龙头阀门各60个。</t>
  </si>
  <si>
    <t>通过实施林溪镇牙己屯人饮水源管道改造工程改善饮水设施，解决270人饮水问题</t>
  </si>
  <si>
    <t>改善饮水设施，解决270人饮水问题，保障农村安全饮水，
数量指标：新建或改善贫困村饮水设施数量≥1个
质量指标：项目（工程）验收合格率（100%）
时效指标：项目（工程）完成及时率100%，项目竣工验收时间≤2024年12月
群众满意度指标：受益人口满意度90%</t>
  </si>
  <si>
    <t>梅林乡梅林村三民屯、梅林屯巩固安全饮水工程项目</t>
  </si>
  <si>
    <t>新建拦水坝、水井各1座，竣工碑1块，铺设管网总长948米，安装深井泵200QJ20-81/7.5KW 2套、无阀过滤池 20m³/h 1套、三相电380V成套配电箱水泵电机启动控制箱1套、电力电缆YJV-0.6／1kV(4*16) 350米、低压流体输送用焊接钢管SC40 350米、DTS606型三相智能电子式电度表1个，各型号管路配件1批。</t>
  </si>
  <si>
    <t>通过实施梅林乡梅林村三民屯、梅林屯巩固安全饮水工程项目改善饮水设施，解决3361人饮水问题</t>
  </si>
  <si>
    <t>改善饮水设施，解决3361人饮水问题，保障农村安全饮水，
数量指标：新建或改善贫困村饮水设施数量≥1个
质量指标：项目（工程）验收合格率（100%）
时效指标：项目（工程）完成及时率100%，项目竣工验收时间≤2024年12月
群众满意度指标：受益人口满意度90%</t>
  </si>
  <si>
    <t>梅林乡新民村下寨屯巩固安全饮水工程</t>
  </si>
  <si>
    <t>新建拦水坝2座、沉沙池、无阀滤池、瞬间水量补水池、斜管沉淀池各1座、水池安全防护围墙32米、硬化步道135米、闸阀井13座、竣工碑1块，铺设管网总长1200米，各型号阀门及附件1批。</t>
  </si>
  <si>
    <t>通过实施梅林乡新民村下寨屯巩固安全饮水工程改善饮水设施，解决420人饮水问题</t>
  </si>
  <si>
    <t>改善饮水设施，解决420人饮水问题，保障农村安全饮水，
数量指标：新建或改善贫困村饮水设施数量≥1个
质量指标：项目（工程）验收合格率（100%）
时效指标：项目（工程）完成及时率100%，项目竣工验收时间≤2024年12月
群众满意度指标：受益人口满意度90%</t>
  </si>
  <si>
    <t>梅林乡车寨村寨明屯巩固安全饮水工程(示范村)</t>
  </si>
  <si>
    <t>新建拦水坝、沉沙井、无阀滤池、斜管沉淀池、100m³水池各1座，厂区围墙66米，铺设管网总长5122米，其中de75塑料管1122米、de63塑料管2600米、de40塑料管200米、de25塑料管1200米，安装简易消毒设备1套、各型号阀门附件1批。</t>
  </si>
  <si>
    <t>通过实施梅林乡车寨村寨明屯巩固安全饮水工程改善饮水设施，解决690人饮水问题</t>
  </si>
  <si>
    <t>改善饮水设施，解决690人饮水问题，保障农村安全饮水，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</si>
  <si>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三江县同乐乡归东村高盘屯安全饮水提升工程</t>
  </si>
  <si>
    <t>新建水源拦水坝一座，初滤池一座，无阀滤池一座，50m³蓄水池一座。</t>
  </si>
  <si>
    <t>通过实施三江县同乐乡归东村高盘屯安全饮水提升工程改善饮水设施，解决301人饮水问题</t>
  </si>
  <si>
    <t>改善饮水设施，解决301人饮水问题，保障农村安全饮水，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</si>
  <si>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三江县同乐乡归美村归纳屯安全饮水提升工程</t>
  </si>
  <si>
    <t>新建水源拦水坝一座，初滤池一座，无阀滤池一座，水池挡墙一座，50m³蓄水池一座。</t>
  </si>
  <si>
    <t>通过实施三江县同乐乡归美村归纳屯安全饮水提升工程改善饮水设施，解决640人饮水问题</t>
  </si>
  <si>
    <t>改善饮水设施，解决640人饮水问题，保障农村安全饮水，
数量指标：新建或改善贫困村饮水设施数量≥1个
质量指标：项目（工程）验收合格率（100%）
时效指标：项目（工程）完成及时率100%，项目竣工验收时间≤2024年12月
群众满意度指标：受益人口满意度90%</t>
  </si>
  <si>
    <t>净代村</t>
  </si>
  <si>
    <t>三江县独峒镇具盘村上具屯、具盘屯水源维修工程</t>
  </si>
  <si>
    <t>新建拦水坝3座，集水池3座，50立方米蓄水池1座，30立方米蓄水池1座。</t>
  </si>
  <si>
    <t>通过实施三江县独峒镇具盘村上具屯、具盘屯水源维修工程改善饮水设施，解决1553人饮水问题</t>
  </si>
  <si>
    <t>改善饮水设施，解决1553人饮水问题，保障农村安全饮水，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</si>
  <si>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三江县同乐乡七团村人饮管网更换工程</t>
  </si>
  <si>
    <t>更换村寨管网，实现供水多区域供水。</t>
  </si>
  <si>
    <t>通过实施三江县同乐乡七团村人饮管网更换工程改善饮水设施，解决3253人饮水问题</t>
  </si>
  <si>
    <t>改善饮水设施，解决3253人饮水问题，保障农村安全饮水，
数量指标：新建或改善贫困村饮水设施数量≥1个
质量指标：项目（工程）验收合格率（100%）
时效指标：项目（工程）完成及时率100%，项目竣工验收时间≤2024年12月
群众满意度指标：受益人口满意度90%</t>
  </si>
  <si>
    <t>洋溪乡玉民村乌胜屯人饮提升工程水池建设项目</t>
  </si>
  <si>
    <t>新建100m³高位水池、无阀滤池、斜管沉淀池各1座，铺设输配水管120米及附属安装工程。</t>
  </si>
  <si>
    <t>通过实施洋溪乡玉民村乌胜屯人饮提升工程水池建设项目改善饮水设施，解决300人饮水问题</t>
  </si>
  <si>
    <t>改善饮水设施，解决300人饮水问题，保障农村安全饮水，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</si>
  <si>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三江县洋溪乡玉民村新寨屯巩固安全饮水工程</t>
  </si>
  <si>
    <t>新建200立方蓄水池1座,阀门井1座，不锈钢护栏31米，镇墩3座，标志碑1块。新建管网总长662米。</t>
  </si>
  <si>
    <t>通过实施三江县洋溪乡玉民村新寨屯巩固安全饮水工程改善饮水设施，解决563人饮水问题</t>
  </si>
  <si>
    <t>改善饮水设施，解决563人饮水问题，保障农村安全饮水，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</si>
  <si>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三江县洋溪乡良培村良培屯安全饮水提升工程</t>
  </si>
  <si>
    <t>新建拦水坝1座，新建沉沙过滤池1座，新建100立方蓄水池1座。新建防护围墙、新建阀门井13座、新建管网总长3696米。</t>
  </si>
  <si>
    <t>通过实施三江县洋溪乡良培村良培屯安全饮水提升工程改善饮水设施，解决670人饮水问题</t>
  </si>
  <si>
    <t>改善饮水设施，解决670人饮水问题，保障农村安全饮水，
数量指标：新建或改善贫困村饮水设施数量≥1个
质量指标：项目（工程）验收合格率（100%）
时效指标：项目（工程）完成及时率100%，项目竣工验收时间≤2024年12月
群众满意度指标：受益人口满意度90%</t>
  </si>
  <si>
    <t>波里村</t>
  </si>
  <si>
    <t>三江县洋溪乡波里村归能上寨屯巩固安全饮水工程</t>
  </si>
  <si>
    <t>新建拦水坝1座，过滤池2个，阀门井5座，无阀滤池1座，瞬间补水池1座，新修步道250米，铺设输配水管2200米。</t>
  </si>
  <si>
    <t>通过实施三江县洋溪乡波里村归能上寨屯巩固安全饮水工程改善饮水设施，解决239人饮水问题</t>
  </si>
  <si>
    <t>改善饮水设施，解决239人饮水问题，保障农村安全饮水，
数量指标：新建或改善贫困村饮水设施数量≥1个
质量指标：项目（工程）验收合格率（100%）
时效指标：项目（工程）完成及时率100%，项目竣工验收时间≤2024年12月
群众满意度指标：受益人口满意度90%</t>
  </si>
  <si>
    <t>塘水村</t>
  </si>
  <si>
    <t>三江县八江镇塘水村人饮提升项目</t>
  </si>
  <si>
    <t>新建拦水坝、集水池、30吨蓄水池各两座，阀门井3座，简易的消毒设备2套，铺设输配水管2435米及附属安装工程。</t>
  </si>
  <si>
    <t>2024年8月开工
2024年12月竣工验收</t>
  </si>
  <si>
    <t>通过实施三江县八江镇塘水村人饮提升项目改善饮水设施，解决181人饮水问题</t>
  </si>
  <si>
    <t xml:space="preserve">改善饮水设施，解决181人饮水问题，保障农村安全饮水，
数量指标：新建或改善贫困村饮水设施数量≥1个
质量指标：项目（工程）验收合格率（100%）
时效指标：项目（工程）完成及时率100%，项目竣工验收时间≤2024年12月
群众满意度指标：受益人口满意度90%
</t>
  </si>
  <si>
    <t>洋溪街</t>
  </si>
  <si>
    <t>三江县洋溪乡供水工程</t>
  </si>
  <si>
    <t>水池巡查便道与水池周围硬化，200吨蓄水池维修，水池周围护栏，无阀过滤池搬迁，蓄水大口井，新建泵房1间，水泵动力设备2套及附属安装工程。</t>
  </si>
  <si>
    <t>通过实施三江县洋溪乡供水工程改善饮水设施，解决2500人饮水问题</t>
  </si>
  <si>
    <t xml:space="preserve">改善饮水设施，解决2500人饮水问题，保障农村安全饮水，
数量指标：新建或改善贫困村饮水设施数量≥1个
质量指标：项目（工程）验收合格率（100%）
时效指标：项目（工程）完成及时率100%，项目竣工验收时间≤2024年12月
群众满意度指标：受益人口满意度90%
</t>
  </si>
  <si>
    <t>三江县和平乡大寨村大寨屯人饮工程</t>
  </si>
  <si>
    <t>1、三相屯:新建30吨水池1座，铺设管网总长180米，其中De4OPE引水管90米，De75PE配水管90米。2、大寨屯:新建水源拦水坝（高0.5米,长1米）1座，片浆砌石护墙（高0.5米,长4米）1处，100吨水池1 座，巡查步道宽1米,长100米(100mm厚级配碎石垫层+150mm厚C25砼面层) ，铺设管网总长650米，其中De63PE引水管200米;De9OPE配水管450米。</t>
  </si>
  <si>
    <t>通过实施三江县和平乡大寨村大寨屯人饮工程改善饮水设施，解决531人饮水问题</t>
  </si>
  <si>
    <t>改善饮水设施，解决531人饮水问题，保障农村安全饮水，
数量指标：新建或改善贫困村饮水设施数量≥1个
质量指标：项目（工程）验收合格率（100%）
时效指标：项目（工程）完成及时率100%，项目竣工验收时间≤2024年12月
群众满意度指标：受益人口满意度90%</t>
  </si>
  <si>
    <t>大树村</t>
  </si>
  <si>
    <t>三江县程村乡大树村大树屯安全饮水建设工程</t>
  </si>
  <si>
    <t>新建拦水坝1座，补水井1座，100立方蓄水池1座，水池巡查便道100米。铺设PE塑料管网总长7075米及附件1批。</t>
  </si>
  <si>
    <t>通过实施三江县程村乡大树村大树屯安全饮水建设工程改善饮水设施，解决940人饮水问题</t>
  </si>
  <si>
    <t>改善饮水设施，解决940人饮水问题，保障农村安全饮水，
数量指标：新建或改善贫困村饮水设施数量≥1个
质量指标：项目（工程）验收合格率（100%）
时效指标：项目（工程）完成及时率100%，项目竣工验收时间≤2024年12月
群众满意度指标：受益人口满意度90%</t>
  </si>
  <si>
    <t>高洋村</t>
  </si>
  <si>
    <t>三江县同乐乡高洋村安全饮水提升工程</t>
  </si>
  <si>
    <t>新建拦水坝1座，新建沉砂池1座，新建管网总长3200米</t>
  </si>
  <si>
    <t>通过实施三江县同乐乡高洋村安全饮水提升工程改善饮水设施，解决2616人饮水问题</t>
  </si>
  <si>
    <t>改善饮水设施，解决2616人饮水问题，保障农村安全饮水，
数量指标：新建或改善贫困村饮水设施数量≥1个
质量指标：项目（工程）验收合格率（100%）
时效指标：项目（工程）完成及时率100%，项目竣工验收时间≤2024年12月
群众满意度指标：受益人口满意度90%</t>
  </si>
  <si>
    <t>三江县同乐乡高武村高武屯安全饮水提升工程</t>
  </si>
  <si>
    <t>新建拦水坝1座，新建沉砂池1座，维修200m³蓄水池一项，管网总长3200米</t>
  </si>
  <si>
    <t>通过实施三江县同乐乡高武村高武屯安全饮水提升工程改善饮水设施，解决1295人饮水问题</t>
  </si>
  <si>
    <t>改善饮水设施，解决1295人饮水问题，保障农村安全饮水，
数量指标：新建或改善贫困村饮水设施数量≥1个
质量指标：项目（工程）验收合格率（100%）
时效指标：项目（工程）完成及时率100%，项目竣工验收时间≤2024年12月
群众满意度指标：受益人口满意度90%</t>
  </si>
  <si>
    <t>住建局</t>
  </si>
  <si>
    <t>东坪村</t>
  </si>
  <si>
    <t>斗江镇东坪村新村屯屯内巷道硬化及排水沟项目</t>
  </si>
  <si>
    <t>1、100毫米厚C25砼道路硬化面积362平方米；
2、200毫米厚C25砼道路硬化面积1228平方米，破除原有道路82立方米；
3、安装DN300涵管9米；
4、建设排水明沟242米；
5、建设排水暗沟3米。</t>
  </si>
  <si>
    <t>2024年3月开工2024年7月竣工验收</t>
  </si>
  <si>
    <t>通过改善农村人居环境，保障群众安全出行，提高群众农业生产积极性，解决24户105人的巷道问题。</t>
  </si>
  <si>
    <t>新建屯内巷道道路硬化约1000平方米及附属配套设施建设，改善村屯人居环境，解决24户105人的巷道问题。                        数量指标：新建巷道水泥硬化路公里数≥1000平方米；           质量指标：项目验收合格率=100%；                            时效指标：项目完成时间=2024年12月31日；                     成本指标：水泥硬化路面平均每公里成本按照实际设计预算；          社会效益指标：项目受益群众人数≥105人；
社会效益指标：项目受益脱贫户人数≥15人；                                       满意度指标受益群众满意度 ≥90%</t>
  </si>
  <si>
    <t>斗江镇沙宜村各屯公共照明项目</t>
  </si>
  <si>
    <t>村内11个屯配备公共照明设施，太阳路灯170盏，景观型太阳能吊灯4盏</t>
  </si>
  <si>
    <t>通过改善村民生产生活条件，为637户2293人提供良好照明环境，方便群众出行。</t>
  </si>
  <si>
    <t>新建各屯主干道路灯共170盏，改善沙宜村的村民生产生活条件，方便637户2293人出行。                                               数量指标：新建太阳能路灯数量≥50盏；                       质量指标：项目验收合格率 ≥100%；                          时效指标：项目完工时间2024年12月31日；                     成本指标：项目投资总金额≤66万元；                          社会效益指标：项目群众受益人数 ≥2239人；
社会效益指标：项目脱贫户受益人数≥333人；                                    服务对象满意度指标：项目群众满意度≥90%</t>
  </si>
  <si>
    <t>具盘村旧具屯</t>
  </si>
  <si>
    <t>独峒镇具盘村生活垃圾处理设施项目</t>
  </si>
  <si>
    <t>198.44平方</t>
  </si>
  <si>
    <t>新建1座垃圾焚烧炉占地198.44平方米，长10米宽10米。以及相关配套设施建设，处理规模约为2吨/天。</t>
  </si>
  <si>
    <t>通过完善农村垃圾收运处置能力，解决150户576人生活垃圾处理问题，改善全村群众生活环境。</t>
  </si>
  <si>
    <t>新建1座垃圾焚烧炉占地约100平方米，长10米宽10米。以及相关配套设施建设，处理规模大于等于1吨/天。                             数量指标：新建垃圾焖化设备=1座；                           质量指标：项目（工程）验收结果（合格）；                   时效指标：项目（工程）完成时间=2024年12月31日；             成本指标：项目投资总金额≤120万元；
服务对象满意度指标：受益群众满意度 ≥90%；</t>
  </si>
  <si>
    <t>富禄乡岑旁村生活垃圾处理设施项目</t>
  </si>
  <si>
    <t>198.45平方</t>
  </si>
  <si>
    <t>新建1座垃圾焚烧炉占地198.45平方米，长10米宽10米。以及相关配套设施建设，处理规模约为2吨/天。</t>
  </si>
  <si>
    <t>通过完善农村垃圾收运处置能力，解决434户1747人生活垃圾处理问题，改善全村群众生活环境。</t>
  </si>
  <si>
    <t>新建垃圾焚烧炉占地约100平方米，长10米宽10米。以及相关配套设施建设，处理规模大于等于1吨/天。                                   数量指标 ：新建垃圾焖化设备=1座；处理空气净化设=1个；                                            质量指标：项目（工程）验收合格率=100%；                    时效指标：项目（工程）完成及时率=100%；                    成本指标：项目投资总金额≤85万元；                   
满意度指标：受益群众满意度 ≥90%。</t>
  </si>
  <si>
    <t>富禄乡培进村道路硬化及排水沟项目</t>
  </si>
  <si>
    <t>100毫米厚砼道路硬化44平方米，200毫米厚砼道路硬化44米、200毫米厚砼道路硬化435平方米，建设砼台阶60米，建设砼排水沟275米</t>
  </si>
  <si>
    <t>通过改善生产生活条件，提升农村人居环境，解决415户2145人保障安全出行，促进产业发展，提升群众满意度。</t>
  </si>
  <si>
    <t>道路硬化及上寨屯至下寨屯排水沟约2500米、改善农村人居环境，解决415户2145人保障安全出行。                  
质量指标：" 项目（工程）验收结果"=合格；            
质量指标：排水沟项目（工程）验收合格率=100%；                         时效指标：项目完成及时率≥90%；                    
社会效益指标排水沟项目收益建档立卡贫困户人口数≥1412人；                                           服务对象满意度指标：受益贫困人口满意度≥95%；</t>
  </si>
  <si>
    <t>富禄乡培进村生活垃圾处理设施项目</t>
  </si>
  <si>
    <t>199.38平方</t>
  </si>
  <si>
    <t>新建1座垃圾焚烧炉占地199.38平方米，长10米宽10米。以及相关配套设施建设，处理规模约为2吨/天。</t>
  </si>
  <si>
    <t>通过完善农村垃圾收运处置能力，解决415户2145人生活垃圾处理问题，改善全村群众生活环境。</t>
  </si>
  <si>
    <t>新建垃圾焚烧炉占地约100平方米，长10米宽10米。以及相关配套设施建设，处理规模大于等于1吨/天。                                   数量指标 ：新建垃圾焖化设备=1座；处理空气净化设备=1个；                                                 质量指标：项目（工程）验收合格率=100%；                    时效指标：项目（工程）完成时间2024年12月31日；                    成本指标：项目投资总金额≤81万元；                   
满意度指标：受益群众满意度 ≥90%。</t>
  </si>
  <si>
    <t>富禄乡纯德村生活垃圾处理设施项目</t>
  </si>
  <si>
    <t>195.67平方</t>
  </si>
  <si>
    <t>新建1座垃圾焚烧炉占地195.67平方米，长10米宽10米。以及相关配套设施建设，处理规模约为2吨/天。</t>
  </si>
  <si>
    <t>通过完善农村垃圾收运处置能力，解决430户2354人生活垃圾处理问题，改善全村群众生活环境。</t>
  </si>
  <si>
    <t>新建1座垃圾焚烧炉占地约100平方米，长10米宽10米。以及相关配套设施建设，处理规模大于等于1吨/天。                             数量指标：新建垃圾焖化设备=1座；                           质量指标：项目（工程）验收结果（合格）；                   时效指标：项目（工程）完成时间=2024年12月31日；             成本指标：项目投资总金额≤100万元；                 
服务对象满意度指标：受益群众满意度 ≥90%；</t>
  </si>
  <si>
    <t>古宜镇泗联村公共照明项目</t>
  </si>
  <si>
    <t>村内6个屯配备公共照明设施，太阳能路灯约151盏。</t>
  </si>
  <si>
    <t>通过改善村民生产生活条件，为521户2189人提供良好照明环境，改善乡村夜间交通安全和居民生活质量，方便群众生活生产。</t>
  </si>
  <si>
    <t>各屯配备带杆太阳能路灯约120盏，通过改善泗联村的生产生活条件，方便521户2189人出行。                      
数量指标：新建照明设施数量≥120盏；                 
质量指标：建设内容符合标准=合格；                   
时效指标：项目（工程）完成时间=2024年12月31日；             
成本指标：工程建设造价符合设计预算=符合；           
可持续影响指标：受益人口数≥2000人；                
服务对象满意度指标：受益人口满意度≥90%。</t>
  </si>
  <si>
    <t>良口乡产口村基础设施项目</t>
  </si>
  <si>
    <t>200毫米厚道路硬化621平方米；200毫米厚场地硬化202平方米；150毫米厚道路硬化90平方米；建设300×300排水明沟40米；栏杆65米；建设C25砼挡土墙180.8立方米；安装太阳能路灯147盏。</t>
  </si>
  <si>
    <t>通过改善村民生产生活条件，为497户1918人提供良好照明环境，方便群众出行。</t>
  </si>
  <si>
    <t>硬化村屯内道路约1公里、配备150盏太阳能路灯，通过改善村民生产生活条件，解决497户1918人的出行问题。         
数量指标：道路硬化建设里程≥1公里；                 
数量指标：太阳能灯盏数≥150盏；                    
数量指标：新建排水沟≥1500米；                     
社会效益指标：受益人口数≥1918人；                 
可持续影响指标：道路硬化使用年限 ≥10年；               
服务对象满意度指标群众满意度≥90%</t>
  </si>
  <si>
    <t>梅林乡新民村巷道硬化及排水沟工程</t>
  </si>
  <si>
    <t>省口屯：200毫米厚C25砼道路硬化1490平方米；100毫米厚C25砼48平方米；挡土墙C25毛石砼95.3立方米；排水明沟60米。
平等屯：200毫米厚C25砼道路硬化126平方米。
新民上寨屯：200毫米厚C25砼道路硬化244平方米。
新民中寨屯：排水明沟140米。</t>
  </si>
  <si>
    <t>通过改善农村人居环境，提高群众农业生产积极性，解决1129户4740人的安全出行及污水排放问题。</t>
  </si>
  <si>
    <t>硬化村屯内道路约1000平方米，排水沟约200米，通过改善农村人居环境，提高群众农业生产积极性，解决1129户4740人的安全出行及污水排放问题。                         
数量指标：道路硬化建设里程≥1公里；                      
质量指标：项目（工程）验收合格率=100%；             
时效指标：项目（工程）完成及时率≥100%；              
社会效益指标：受益建档立卡贫困人口数≥1079人；      
社会效益指标：贫困地区居民出行平均缩短时间≥1小时；  
服务对象满意度指标：受益贫困人口满意度≥90%；</t>
  </si>
  <si>
    <t>同乐乡八吉村基础设施项目</t>
  </si>
  <si>
    <t>1、村内5个屯，共 39盏太阳能路灯；                                           2、排水沟：L=4139m；
3、巷道硬化：S=599㎡；
4、台阶硬化：S=364㎡；
5、波纹管：L=172m；
6、涵管：L=22m。</t>
  </si>
  <si>
    <t>通过改善基础设施条件，完善农村人居环境，解决479户2051人安全出行及污水排放问题，提高群众农业生产积极性。</t>
  </si>
  <si>
    <t>新建三面光排水沟约3500米，巷道硬化约500平方米，通过改善基础设施条件，完善农村人居环境，解决479户2051人安全出行及污水排放问题。                               
数量指标：新建三面光排水沟≥3500米；                
质量指标：三面光排水沟宽度≥0.3米;                 
时效指标:项目（工程）完成时限=2024年12月31日；                      
社会效益指标：受益群众人数≥2000人；                
可持续影响指标：排水沟使用年限≥10年；              
服务对象满意度指标：项目地区脱贫群众满意度≥90%；</t>
  </si>
  <si>
    <t>同乐乡归亚村排水沟项目</t>
  </si>
  <si>
    <t>1、三面光排水沟:0.3m*0.3m，L=700米；1m*1m，L=50米；0.5m*0.5m，L=30米；
2、盖板沟：0.3m*0.3m，L=20米
3、挡土墙C25毛石砼：两段，分别为：L=10m，L=8m
4、沉砂井：两座
5、涵管：直径500mm，L=11米；直径300mm，L=7米</t>
  </si>
  <si>
    <t>通过改善基础设施，解决260户1040人排水排污问题，改善人居环境和群众生活质量。</t>
  </si>
  <si>
    <t>新建三面光排水沟约长1000米，宽1.2米，过改善基础设施，解决260户1040人排水排污问题，改善人居环境和群众生活质量。                                                数量指标：新建三面光排水沟≥1000米；                    
质量指标：三面光排水沟宽度≥1米；                          时效指标：项目（工程）完成时限=2024年12月31日；                          
社会效益指标：受益群众人数≥1000人；                     
可持续影响指标：排水沟使用年限≥10年；                  
服务对象满意度指标：项目区群众满意度≥90%；</t>
  </si>
  <si>
    <t>同乐乡归东村光里屯生活垃圾治理工程</t>
  </si>
  <si>
    <t>196.35平方</t>
  </si>
  <si>
    <t>新建1座垃圾焚烧炉占地196.35平方米，长10米宽10米。以及相关配套设施建设，处理规模约为2吨/天。</t>
  </si>
  <si>
    <t>完善农村垃圾收运处置能力，解决560户2277人生活垃圾处理问题，改善全村群众生活环境。</t>
  </si>
  <si>
    <t>新建1座垃圾焚烧炉占地约100平方米，长10米宽10米。以及相关配套设施建设，处理规模大于等于1吨/天。                             数量指标：新建垃圾焖化设备=1座；                           质量指标：项目（工程）验收结果（合格）；                   时效指标：项目（工程）完成时间=2024年12月31日；             成本指标：项目投资总金额≤77万元；                  
服务对象满意度指标：受益群众满意度 ≥90%；</t>
  </si>
  <si>
    <t>洋溪乡红岩村生活垃圾处理设施项目</t>
  </si>
  <si>
    <t>199.72平方</t>
  </si>
  <si>
    <t>新建1座垃圾焚烧炉占地199.72平方米，长10米宽10米。以及相关配套设施建设，处理规模约为2吨/天。</t>
  </si>
  <si>
    <t>完善农村垃圾收运处置能力，解决490户2136人生活垃圾处理问题，改善全村群众生活环境。</t>
  </si>
  <si>
    <t>新建1座垃圾焚烧炉占地约100平方米，长10米宽10米。以及相关配套设施建设，处理规模大于等于1吨/天。                             数量指标：新建垃圾焖化设备=1座；                           质量指标：项目（工程）验收结果（合格）；                   时效指标：项目（工程）完成时间=2024年12月31日；             成本指标：项目投资总金额≤76万元；                   
服务对象满意度指标：受益群众满意度 ≥90%；</t>
  </si>
  <si>
    <t>和平乡和平村垃圾转运站设施建设项目</t>
  </si>
  <si>
    <t>新建垃圾中转站6个，长 4米，宽1.7米，高3米。</t>
  </si>
  <si>
    <t>完善农村垃圾收运处置能力，解决561户1707人生活垃圾处理问题，改善全村群众生活环境。</t>
  </si>
  <si>
    <t>新建垃圾中转站6个，完善农村垃圾收运处置能力，解决561户1707人生活垃圾处理问题，改善全村群众生活环境。      
质量指标：项目验收结果=合格；                      
时效指标：项目（工程）完成时限=2024年12月31日；     
成本指标：项目投资总金额≤15万元；                     
成本指标：项目建设造价符合设计预算=符合；           
社会效益指标：受益人口数≥547人；                   
服务对象满意度指标：受益脱贫人口满意度≥90%；</t>
  </si>
  <si>
    <t>高基乡桐叶村生活垃圾治理项目</t>
  </si>
  <si>
    <t>183.52平方</t>
  </si>
  <si>
    <t>新建1座垃圾焚烧炉占地183.52平方米，长10米宽10米。以及相关配套设施建设，处理规模约为2吨/天。</t>
  </si>
  <si>
    <t>完善农村垃圾收运处置能力，解决261户1022人生活垃圾处理问题，改善全村群众生活环境。</t>
  </si>
  <si>
    <t>新建1座垃圾焚烧炉占地约100平方米，长10米宽10米。以及相关配套设施建设，处理规模大于等于1吨/天。                             数量指标：新建垃圾焖化设备=1座；                           质量指标：项目（工程）验收结果（合格）；                   时效指标：项目（工程）完成时间=2024年12月31日；             成本指标：项目投资总金额≤94万元；                      
服务对象满意度指标：受益群众满意度 ≥90%；</t>
  </si>
  <si>
    <t>15个乡镇</t>
  </si>
  <si>
    <t>2024年村级垃圾处理设施接电工程</t>
  </si>
  <si>
    <t>对12个村级生活垃圾处理设施进行接电，确保设备运转。</t>
  </si>
  <si>
    <t>通过改善的生产生活条件，完善基础设施建设，提高人居环境整治，促进旅游发展。</t>
  </si>
  <si>
    <t>通过改善的生产生活条件，完善基础设施建设对12个村级生活垃圾处理设施进行接电，确保设备运转。                
数量指标：垃圾处理接电 ≥12个；                          
时效指标：项目（工程)及时率=100%；                      
时效指标：项目（工程）完成时间=2024年12月31日；     
社会效益指标：受益乡镇个数=15个；                       
可持续影响指标：受益群众≥19852人；                      
服务对象满意度指标：受益群众满意度 ≥90%；</t>
  </si>
  <si>
    <t>斗江镇周牙村上塘屯排水管网工程</t>
  </si>
  <si>
    <t>在上塘屯新建HDPE双壁波纹管dn300共计557米，pvc-u排水管dn200共计199.38米，pvc-u排水管dn100共计911米，新建检查井30座等。</t>
  </si>
  <si>
    <t>通过完善基础设施建设条件，解决332户1108人排水排污能力，改善人居环境和群众生活质量。</t>
  </si>
  <si>
    <t>新建新建HDPE双壁波纹管约1千米，通过完善基础设施建设条件，解决332户1108人排水排污能力，改善人居环境和群众生活质量。                                               数量指标：新建排水管长度≥1千米；                   
质量指标：项目验收合格率=100%；                          
时效指标：项目完成时间=2024年12月31日；                
成本指标：项目总投资金额≤55万元；                  
社会效益指标：项目受益群众人数≥1108人；            
社会效益指标：项目受益脱贫户人数≥255人；           
服务对象满意度指标：项目区群众满意度≥90%；</t>
  </si>
  <si>
    <t>林溪村、社区</t>
  </si>
  <si>
    <t>林溪镇林溪社区垃圾中转站</t>
  </si>
  <si>
    <t>151.5平方米</t>
  </si>
  <si>
    <t>新建垃圾中转站一个，建筑面积151.5平方米，高4.9米框架结构垃圾中转站。</t>
  </si>
  <si>
    <t>通过完善农村垃圾收运处置能力，解决688户2280人生活垃圾处理问题，改善全村群众生活环境。</t>
  </si>
  <si>
    <t>新建1个垃圾中转站及配套设施占地约100平方米，通过完善农村垃圾收运处置能力，解决688户2280人生活垃圾处理问题，改善全村群众生活环境。                             
数量指标：新建中转站=1个；                           
质量指标：项目（工程）验收结果=合格；                
时效指标：项目完工时间=2024年12月31日；            
社会效益指标：受益群众人数≥2280人；                   
成本指标：项目投资总金额≤37万元；                 
服务对象满意度指标：获得感和满意度≥90%</t>
  </si>
  <si>
    <t>和平乡六溪村公共照明项目</t>
  </si>
  <si>
    <t>村内7个屯，安装太阳能路灯106盏。</t>
  </si>
  <si>
    <t>通过改善村民生产生活条件，为185户790人提供良好照明环境，方便群众出行。</t>
  </si>
  <si>
    <t>安装太阳能路灯约100盏，通过改善村民生产生活条件，为185户790人提供良好照明环境，方便群众出行。          
数量指标:太阳能灯盏数≥100盏;                      
时效指标：项目（工程）完成时限=2024年12月31日；      
成本指标：项目投资总金额≤43万元；                          成本指标：项目建设造价符合设计预算=符合；               
服务对象满意度指标：受益群众满意度 ≥90%</t>
  </si>
  <si>
    <t>老堡乡塘库村道路提升及排水沟工程</t>
  </si>
  <si>
    <t>硬化</t>
  </si>
  <si>
    <t>1、沥青路面 S=4326㎡；
2、车道划线 S=289.5㎡；
3、排水明沟 L=70m；
4、排水暗沟 L=185m；
5、D400涵管 L=110m；
6、太阳能路灯 92盏。</t>
  </si>
  <si>
    <t>通过改善村庄交通条件，解决435户1680人安全出行及夜间交通安全等问题，方便群众出行，提高农村居民的生活质量。</t>
  </si>
  <si>
    <t>安装路灯及道路硬化提升约1.1km，排水设施约200米，通过改善村庄交通条件，解决435户1680人出行问题。          
数量指标：新建排水沟长度≥200米；                  
数量指标：硬化道路长度≥800米；                           
质量指标：项目（工程）验收合格率=100%；               
 时效指标：项目（工程）完成时限=2024年12月31日；      
成本指标：道路建设补助标准=按照实际设计预算；             
成本指标：工程建设造价符合设计预算=符合；               
社会效益指标：受益群众户数≥300户；                 
社会效益指标：受益群众人数≥900人；                     
成本指标：项目投资总金额≤100万元；                     
服务对象满意度指标：受益群众满意度 ≥90%；</t>
  </si>
  <si>
    <t>富禄乡仁里村滚叠屯生活垃圾处理设施项目</t>
  </si>
  <si>
    <t>175.27平方</t>
  </si>
  <si>
    <t>新建1座垃圾焚烧炉占地175.27平方米，长10米宽10米。以及相关配套设施建设，处理规模约为2吨/天。</t>
  </si>
  <si>
    <t>完善农村垃圾收运处置能力，解决483户2650人生活垃圾处理问题，改善全村群众生活环境。</t>
  </si>
  <si>
    <t>新建1座垃圾焚烧炉占地约100平方米，长10米宽10米。以及相关配套设施建设，处理规模大于等于1吨/天。                             数量指标：新建垃圾焖化设备=1座；                           质量指标：项目（工程）验收结果（合格）；                   时效指标：项目（工程）完成时间=2024年12月31日；             成本指标：项目投资总金额≤90万元；                     
服务对象满意度指标：受益群众满意度 ≥90%；</t>
  </si>
  <si>
    <t>富禄乡仁里村道路硬化及排水沟工程</t>
  </si>
  <si>
    <t>上寨屯:
1、200厚C25砼道路硬化S=1300m²;
2、100厚C25砼道路硬化S=101㎡;
3、防撞墩 15个;
4、排水沟 L=120m;
河寨屯:
1、200厚C25砼面积S=595m2:
2、排水沟L=1180+300=1480m;</t>
  </si>
  <si>
    <t>通过改善村庄交通条件，提高居民的生活环境质量，解决483户2650人安全出行及污水乱排乱放等问题，方便群众出行，提升乡村污水治理能力。</t>
  </si>
  <si>
    <t>道路硬化约1000平方米、排水沟约1000米，通过改善村庄交通条件，提高居民的生活环境质量，解决483户2650人安全出行及污水乱排乱放等问题。                            
数量指标：新建排水沟≥1000米；                     
质量指标：项目（工程）验收合格率=100%；                                    时效指标：项目（工程）完成及时率=100%；                
社会效益指标：受益建档立卡贫困人口数≥2650人；        
服务对象满意度指标：受益群众满意度 ≥90%</t>
  </si>
  <si>
    <t>富禄乡大顺村响田屯垃圾处理项目</t>
  </si>
  <si>
    <t>190.30平方</t>
  </si>
  <si>
    <t>新建1座垃圾焚烧炉占地190.30平方米，长10米宽10米。以及相关配套设施建设，处理规模约为2吨/天。</t>
  </si>
  <si>
    <t>完善农村垃圾收运处置能力，解决574户2970人生活垃圾处理问题，改善全村群众生活环境。</t>
  </si>
  <si>
    <t>新建1座垃圾焚烧炉占地约100平方米，长10米宽10米。以及相关配套设施建设，处理规模大于等于1吨/天。                                                                           数量指标：新建垃圾焖化设备=1座；                                                                      质量指标：项目（工程）验收结果（合格）；                                                 时效指标：项目（工程）完成时间=2024年12月31日；                                      成本指标：项目投资总金额≤100万元；                                 
服务对象满意度指标：受益群众满意度 ≥90%；</t>
  </si>
  <si>
    <t>林溪镇枫木村3个垃圾转运点及村内人居环境整治项目</t>
  </si>
  <si>
    <t>2024年各乡镇生活垃圾收运设施项目</t>
  </si>
  <si>
    <t>为15个乡镇800多个村屯更新购置一批垃圾收运压缩车，垃圾桶，小型垃圾车、斗车等等设备。</t>
  </si>
  <si>
    <t>完善农村垃圾收运设施，提升垃圾收运处置能力，改善农村地区人居环境卫生，受益人口约9000户40000人</t>
  </si>
  <si>
    <r>
      <rPr>
        <sz val="12"/>
        <rFont val="宋体"/>
        <charset val="134"/>
      </rPr>
      <t xml:space="preserve">农村垃圾收运设施，提升垃圾收运处置能力，改善农村地区人居环境卫生，受益人口约9000户40000人。                                                                     数量指标：购买垃圾收运压缩车 ≥2辆。                                            数量指标：购买垃圾桶≥1000个。                                                    时效指标：完成及时率100%。                                                        社会效益指标：受益乡镇=15个。                                                         可持续影响指标：使用年限≥10年。                                                服务对象满意度指标：受益群众满意度 ≥90%；     </t>
    </r>
    <r>
      <rPr>
        <b/>
        <sz val="12"/>
        <rFont val="宋体"/>
        <charset val="134"/>
      </rPr>
      <t xml:space="preserve">                                   </t>
    </r>
  </si>
  <si>
    <t>组织部</t>
  </si>
  <si>
    <t>2024年第一书记建设资金</t>
  </si>
  <si>
    <t>解决98个脱贫村、8个易地扶贫搬迁安置点（社区），7个乡村振兴重点村（面上村）的项目建设问题。</t>
  </si>
  <si>
    <t>通过衔接资金项目建设，突出对乡村振兴重点帮扶村、脱贫村、易地搬迁安置点等重点地区，突出帮扶监测对象等重点人群，着力补齐乡村振兴建设短板弱项。</t>
  </si>
  <si>
    <t>资源规划局</t>
  </si>
  <si>
    <t>所涉及的行政村</t>
  </si>
  <si>
    <t>2023年三江县村庄规划编制项目</t>
  </si>
  <si>
    <t>个行政村</t>
  </si>
  <si>
    <t>2023-2025年实现全县有条件有需求的村庄完成村庄规划编制，强化村庄规划和保障乡村振兴项目用地。完善村屯基础设施建设，提升村屯基础设施环境和生活条件，改善生活生产条件，受益人口全县28个行政村，大概60000村民。</t>
  </si>
  <si>
    <t>2023年10月31日开工，2024年12月竣工</t>
  </si>
  <si>
    <t>完成28个村村庄规划编制方案及文本。
数量指标： 完成村庄规划数≥28个村；
质量指标：项目方案通过专家评审合格率=100%
时效指标：完成时间为2024年12月31日前 
成本指标：项目成本不超过633.6万 
社会效益指标：实现土地用规划、城乡规划等有机融合的“多规合一”
可持续影响指标：规划影响年限不少于10年
服务对象满意度指标：乡镇和相关单位满意 ≥90%</t>
  </si>
  <si>
    <t>2024年三江县村庄规划编制项目</t>
  </si>
  <si>
    <t>2024-2025年实现全县有条件有需求的村庄完成村庄规划编制，强化村庄规划和保障乡村振兴项目用地。完善村屯基础设施建设，提升村屯基础设施环境和生活条件，改善生活生产条件，受益人口全县29个行政村，大概70000村民。</t>
  </si>
  <si>
    <t>2024年3月20日开工，2024年12月竣工</t>
  </si>
  <si>
    <t>2024-2025年实现全县有条件有需求的村庄完成村庄规划编制，强化村庄规划和保障乡村振兴项目用地。完善村屯基础设施建设，提升村屯基础设施环境和生活条件，改善生活生产条件，受益人口全县29个行政村，大概58000村民。</t>
  </si>
  <si>
    <t>完成29个村村庄规划编制方案及文本。
数量指标： 完成村庄规划数≥29个村；
质量指标：项目方案通过专家评审合格率=100%
时效指标：完成时间为2024年12月31日前 
成本指标：项目成本不超过435万 
社会效益指标：实现土地用规划、城乡规划等有机融合的“多规合一”
可持续影响指标：规划影响年限不少于10年
服务对象满意度指标：乡镇和相关单位满意 ≥90%</t>
  </si>
  <si>
    <t>玉马</t>
  </si>
  <si>
    <t>三江县独峒镇玉马村玉马屯滑坡灾害应急治理工程</t>
  </si>
  <si>
    <r>
      <rPr>
        <sz val="11"/>
        <rFont val="宋体"/>
        <charset val="134"/>
        <scheme val="minor"/>
      </rPr>
      <t>削坡工程（土方300m</t>
    </r>
    <r>
      <rPr>
        <vertAlign val="superscript"/>
        <sz val="11"/>
        <rFont val="宋体"/>
        <charset val="134"/>
        <scheme val="minor"/>
      </rPr>
      <t>3</t>
    </r>
    <r>
      <rPr>
        <sz val="11"/>
        <rFont val="宋体"/>
        <charset val="134"/>
        <scheme val="minor"/>
      </rPr>
      <t>）+格构式锚拉挡墙工程（格构长度820.32m、12m锚杆121根、9m锚杆86根、挡墙总面积817.54m</t>
    </r>
    <r>
      <rPr>
        <vertAlign val="superscript"/>
        <sz val="11"/>
        <rFont val="宋体"/>
        <charset val="134"/>
        <scheme val="minor"/>
      </rPr>
      <t>2</t>
    </r>
    <r>
      <rPr>
        <sz val="11"/>
        <rFont val="宋体"/>
        <charset val="134"/>
        <scheme val="minor"/>
      </rPr>
      <t>）+锚杆、锚索格构工程（15m锚索65根、C25砼252.14m</t>
    </r>
    <r>
      <rPr>
        <vertAlign val="superscript"/>
        <sz val="11"/>
        <rFont val="宋体"/>
        <charset val="134"/>
        <scheme val="minor"/>
      </rPr>
      <t>3</t>
    </r>
    <r>
      <rPr>
        <sz val="11"/>
        <rFont val="宋体"/>
        <charset val="134"/>
        <scheme val="minor"/>
      </rPr>
      <t>）+锚杆格构喷砼工程（C25砼梁67.83m</t>
    </r>
    <r>
      <rPr>
        <vertAlign val="superscript"/>
        <sz val="11"/>
        <rFont val="宋体"/>
        <charset val="134"/>
        <scheme val="minor"/>
      </rPr>
      <t>3</t>
    </r>
    <r>
      <rPr>
        <sz val="11"/>
        <rFont val="宋体"/>
        <charset val="134"/>
        <scheme val="minor"/>
      </rPr>
      <t>、C25喷砼190.20m3）+截排水工程（长180m，C25混凝土64.87m</t>
    </r>
    <r>
      <rPr>
        <vertAlign val="superscript"/>
        <sz val="11"/>
        <rFont val="宋体"/>
        <charset val="134"/>
        <scheme val="minor"/>
      </rPr>
      <t>3</t>
    </r>
    <r>
      <rPr>
        <sz val="11"/>
        <rFont val="宋体"/>
        <charset val="134"/>
        <scheme val="minor"/>
      </rPr>
      <t>）+监测工程等措施进行施工</t>
    </r>
  </si>
  <si>
    <t>2023年6月开工2024年1月竣工</t>
  </si>
  <si>
    <t>治理地质灾害隐患，开展地质灾害防治综合能力建设，最大限度避免或减少地质灾害造成的损失，保障32户142人民群众的生命财产安全。</t>
  </si>
  <si>
    <t>治理地质灾害隐患，最大限度避免或减少地质灾害造成的损失，保障32户142人民群众的生命财产安全。
数量指标：治理地质灾害隐患点数量=1个；
质量指标：基层防灾能力建设项目合格率≥90%；
时效指标：地灾防治项目完成率=100%；项目竣工验收时间≤2024年12月；
成本指标：项目成本≤320万元；
满意度指标：社会公众满意度≥90%</t>
  </si>
  <si>
    <t>东竹</t>
  </si>
  <si>
    <t>三江侗族自治县老堡乡东竹村界脚屯滑坡隐患地质灾害治理工程</t>
  </si>
  <si>
    <r>
      <rPr>
        <sz val="11"/>
        <rFont val="宋体"/>
        <charset val="134"/>
        <scheme val="minor"/>
      </rPr>
      <t>削坡工程（土方230m</t>
    </r>
    <r>
      <rPr>
        <vertAlign val="superscript"/>
        <sz val="11"/>
        <rFont val="宋体"/>
        <charset val="134"/>
        <scheme val="minor"/>
      </rPr>
      <t>3</t>
    </r>
    <r>
      <rPr>
        <sz val="11"/>
        <rFont val="宋体"/>
        <charset val="134"/>
        <scheme val="minor"/>
      </rPr>
      <t>）+锚杆工程（9m锚杆20根）+格构工程（C25砼16.41m</t>
    </r>
    <r>
      <rPr>
        <vertAlign val="superscript"/>
        <sz val="11"/>
        <rFont val="宋体"/>
        <charset val="134"/>
        <scheme val="minor"/>
      </rPr>
      <t>3</t>
    </r>
    <r>
      <rPr>
        <sz val="11"/>
        <rFont val="宋体"/>
        <charset val="134"/>
        <scheme val="minor"/>
      </rPr>
      <t>）+格构式锚杆挡土墙（C25砼94.5m</t>
    </r>
    <r>
      <rPr>
        <vertAlign val="superscript"/>
        <sz val="11"/>
        <rFont val="宋体"/>
        <charset val="134"/>
        <scheme val="minor"/>
      </rPr>
      <t>3</t>
    </r>
    <r>
      <rPr>
        <sz val="11"/>
        <rFont val="宋体"/>
        <charset val="134"/>
        <scheme val="minor"/>
      </rPr>
      <t>）+重力式挡土墙（C25砼450m</t>
    </r>
    <r>
      <rPr>
        <vertAlign val="superscript"/>
        <sz val="11"/>
        <rFont val="宋体"/>
        <charset val="134"/>
        <scheme val="minor"/>
      </rPr>
      <t>3</t>
    </r>
    <r>
      <rPr>
        <sz val="11"/>
        <rFont val="宋体"/>
        <charset val="134"/>
        <scheme val="minor"/>
      </rPr>
      <t>）+微型钢管桩工程（30根长9m）+截排水工程（C25砼76.28m</t>
    </r>
    <r>
      <rPr>
        <vertAlign val="superscript"/>
        <sz val="11"/>
        <rFont val="宋体"/>
        <charset val="134"/>
        <scheme val="minor"/>
      </rPr>
      <t>3</t>
    </r>
    <r>
      <rPr>
        <sz val="11"/>
        <rFont val="宋体"/>
        <charset val="134"/>
        <scheme val="minor"/>
      </rPr>
      <t>）+监测工程等措施进行施工</t>
    </r>
  </si>
  <si>
    <t>治理地质灾害隐患，开展地质灾害防治综合能力建设，最大限度避免或减少地质灾害造成的损失，保障64户248人民群众的生命财产安全。</t>
  </si>
  <si>
    <t>治理地质灾害隐患，最大限度避免或减少地质灾害造成的损失，保障64户248人民群众的生命财产安全。
数量指标：治理地质灾害隐患点数量=1个；
质量指标：基层防灾能力建设项目合格率≥90%；
时效指标：地灾防治项目完成率=100%；项目竣工验收时间≤2024年12月；
成本指标：项目成本≤136万元；
满意度指标：社会公众满意度≥90%</t>
  </si>
  <si>
    <t>市场监管局</t>
  </si>
  <si>
    <t>三江侗族自治县发展有机产业以奖代补项目</t>
  </si>
  <si>
    <t>2023年1月我县顺利通过“国家有机产品认证示范区”考核评估验收，为进一步提升我县农产品质量和市场竞争力，根据《关于印发三江侗族自治县发展有机产业以奖代补实施方案的通知》（三政办发〔2023〕14号）、自治区农业农村厅办公室《关于印发2023年农产品质量安全监管与体系建设专项资金（绿色食品、有机农产品及基地（园区）认证补贴）项目实施方案的通知》文件精神及县财政局、县领导意见。按第1个产品补贴2万元，第2个产品补贴0.3万元，第3个以上每个产品补贴0.2万元， 5万元封顶。经审查符合奖补条件的经营主体共有14家，18张有机认证证书，总计29.2万元实施以奖代补。</t>
  </si>
  <si>
    <t>通过发展有机产业带动农
民3380户、13000多人务工，增加收入</t>
  </si>
  <si>
    <t xml:space="preserve">在有机产业链发展中兼顾种养结合，延长有机上下游产业链提升区域
有机产品附加值，带动农民从事有机农业增加收入。                 数量指标：获得奖补企业数量   ≤14家                        质量指标： 奖补发放到位率    =100%                             时效指标： 奖补发放工作完成时间   2024年12月31日前         成本指标： 项目总成本   ≤29.2万元                          满意度指标：受补企业满意度    ≥90%                                                  </t>
  </si>
  <si>
    <t>融媒体中心</t>
  </si>
  <si>
    <t>2024年三江茶品牌宣传和营销</t>
  </si>
  <si>
    <t>与中央电视台开展三江茶品牌宣传推广；创建“三江早春茶”品牌抖音号平台；创建三江早春茶微信公众号1个；创建三江早春茶视频号1个；在三江本级媒体矩阵开展三江茶品牌宣传推广；制作三江茶品牌户外广告；建设运营三江侗族自治县乡村振兴网络直播带货基地。</t>
  </si>
  <si>
    <t>2024年2月公开
2024年12月竣工验收</t>
  </si>
  <si>
    <t>通过与各级媒体、平台合作宣传推广，助力三江茶品牌打造和推广，提升三江茶知名度和认可度，进而拓展市场开发，促进茶农茶青销售、茶叶销售</t>
  </si>
  <si>
    <t>数量指标：CCTV-17新闻报道≥1条；茶品牌形象塑造精品短视频制作≥3条；全年完成1分钟以内三江茶品牌推广的视频拍摄制作≥60条。
质量指标：项目资金投入使用率≥100%；
时效指标：项目竣工验收时间2024年12月31日前完成；
成本指标：项目成本不超过预算≤219万元；
可持续影响指标：通过与各级媒体、平台合作宣传推广，助力三江茶品牌打造和推广，提升三江茶知名度和认可度，进而拓展市场开发，促进茶农茶青销售、茶叶销售≥96%；
满意度指标：受益人口满意度≥90%；</t>
  </si>
  <si>
    <t>财政局</t>
  </si>
  <si>
    <t>白言村白口屯</t>
  </si>
  <si>
    <t>斗江镇白言村白口屯白口古家三面光农田水利</t>
  </si>
  <si>
    <t>修建三面光水渠1900米*0.3米*0.3米*0.3米</t>
  </si>
  <si>
    <t>2024年12月竣工验收</t>
  </si>
  <si>
    <t>通过修建三面光水渠1900米，保障白口屯农田区域得到水源有效灌溉，保障粮食安全生产、提高土地使用率、促进粮食增收、提高片区农户种植积极性。</t>
  </si>
  <si>
    <t>平岩村平坦屯</t>
  </si>
  <si>
    <t>林溪镇平岩村平坦屯道路硬化</t>
  </si>
  <si>
    <t xml:space="preserve">新建村寨道路硬化长200米，平均宽3.5米，厚0.40米；挡土墙长30米 ，平均宽2米 ，高2.5米 </t>
  </si>
  <si>
    <t>修建此道路，160人受益，防止汛期塌方等自然灾害，村民出行便利</t>
  </si>
  <si>
    <t>丹洲镇红路村屯内排污沟</t>
  </si>
  <si>
    <t>修建三面光排污沟1100米*1米*0.8米*0.15米</t>
  </si>
  <si>
    <t>经过村民群众代表讨论，一致同意修建屯内的排污沟一事，改变屯内脏乱问题，这样能把村容村貌美化。</t>
  </si>
  <si>
    <t>程村乡泗里村富文平屯龙山寨水利建设</t>
  </si>
  <si>
    <t>三面光水渠2000米*宽0.25米*高0.25米*厚0.08米</t>
  </si>
  <si>
    <t>通过修建水渠，确保农田生活生产稳定，农民增加收入。受益农户56户受益人280人.</t>
  </si>
  <si>
    <t>富禄苗族乡</t>
  </si>
  <si>
    <t>富禄苗族乡龙奋村生活污水治理工程（排水沟三面光）</t>
  </si>
  <si>
    <t>排污沟硬化2000米，宽0.4米，高0.3米，厚度0.1米</t>
  </si>
  <si>
    <t>通过新建排水沟三面光项目，增强村寨排水排污功能，优化村寨人居环境。受益农户405户2250人。</t>
  </si>
  <si>
    <t>良帽村</t>
  </si>
  <si>
    <t>良口乡良帽村屯内排污沟及挡土墙</t>
  </si>
  <si>
    <t>修建三面光排污沟500米*0.8米*01米*0.8米*0.12米，挡土墙18米*10米*0.7米。</t>
  </si>
  <si>
    <t>经过村民群众代表讨论，一致同意修建屯内的排污沟及挡土墙一事，改变屯内脏乱问题，这样能把村容村貌美化。</t>
  </si>
  <si>
    <t>八斗村中朝屯</t>
  </si>
  <si>
    <t>八江镇八斗村中朝屯道路硬化、排水沟及挡土墙项目</t>
  </si>
  <si>
    <t>道路硬化长120米宽3米，排水沟145*0.3*0.3米（含预制盖板80米），挡土墙179立方米</t>
  </si>
  <si>
    <t>完善村屯基础设施建设，便于群众出行。受益农户342户1184人。</t>
  </si>
  <si>
    <t>安马村</t>
  </si>
  <si>
    <t>洋溪乡安马村巷道排水沟建设项目</t>
  </si>
  <si>
    <t>新建2000米30cm*30cm*10cm水利三面光排水沟，涉及全村4个屯。</t>
  </si>
  <si>
    <t>提高农村污水处理能力，改善农村污、臭、脏现象，提高人居环境和提高群众生活质量</t>
  </si>
  <si>
    <t>石碑村</t>
  </si>
  <si>
    <t>梅林乡石碑村石碑屯通屯道路硬化</t>
  </si>
  <si>
    <t>混凝土硬化道路：长160米，宽4米，厚0.2米，购买片石铺海底石0.2米</t>
  </si>
  <si>
    <t>经过村民群众代表讨论，一致同意修建屯内的道路硬化一事，解决群众出行方便，改变屯内脏乱问题，这样能把村容村貌美化。</t>
  </si>
  <si>
    <t>归夯村归夯屯</t>
  </si>
  <si>
    <t>同乐乡归夯村归夯屯道路硬化</t>
  </si>
  <si>
    <t xml:space="preserve">道路硬化：1.430米、宽3.5米、厚0.2米
</t>
  </si>
  <si>
    <t>硬化此道路，630人受益，方便村民出行、改善人民群众生产生活条件、利于生产发展。</t>
  </si>
  <si>
    <t>平传村</t>
  </si>
  <si>
    <t>古宜镇平传村村屯道路硬化及水沟</t>
  </si>
  <si>
    <t>修建三面光水沟500米*0.3米*0.3米*0.3米，道路硬化50米*5米*0.1米</t>
  </si>
  <si>
    <t>通过新建排水沟三面光项目，增强村寨排水排污功能，优化村寨人居环境。受益农户520户2150人。</t>
  </si>
  <si>
    <t>冲干村平见屯</t>
  </si>
  <si>
    <t>高基乡冲干村平见屯公路挡土墙</t>
  </si>
  <si>
    <t>(1)长10米、高5米、底宽2米、面宽0.8米.（2）长10米、高4米、底宽2米、面宽0.8米.（3）长7米、高4米、底宽2米、面宽0.8米.</t>
  </si>
  <si>
    <t>项目建成后,方便村民出行,给村民带来了极大的便利,改善了村容村貌,促进农村经济发展,提高农民生活质量,增强农村社会的稳定性。</t>
  </si>
  <si>
    <t>和平村和平屯</t>
  </si>
  <si>
    <t>和平乡和平村和平屯排污沟渠</t>
  </si>
  <si>
    <t>排污沟分2段1、排污沟长300米，×宽0.4米×高0.4米，厚0.1米，2、排污沟长300米，×宽0.4×高1米×厚0.2米。</t>
  </si>
  <si>
    <t>项目建成后,解决了村内因生活污水排到农田里，导致农田无法耕作、下雨天村民出行不便，环境受到污染的情况。</t>
  </si>
  <si>
    <t>县文联</t>
  </si>
  <si>
    <t>三江县农民画产业化发展“强基固本”项目</t>
  </si>
  <si>
    <t>1.培育一支队伍，实施“百名小农民画家”“百名农民画家”培训力度，培育一批农民画师。2.打造一批基地，提升县实验学校，三江侗画馆，友间画室，侗天侗培训基地，独峒农民画博物等基地设施。3.参加一批巡展。办好农民画进京展，并参加广州、百色、柳州、三江系列展。4.形成一种画风。完成三江农民画一本记忆（文学评论）撰写并出版。5强化一场宣传。邀请央视进行跟踪报道，出版一本三江农民画集，制作三江农民画宣传片。6.建设一个展馆。完善参观、研讨、学术交流、作品展示、培训等功能，不断优化展馆主题，全方位展示三江农民画历史发展沿革，成为三江文化展示的重要窗口。</t>
  </si>
  <si>
    <t>三江农民画2012年被列入自治区级非物质文化遗产项目名录，近年来共有近300幅作品在全国、全区文艺展览、赛事中获奖。目前长期从事农民画创作的作者约600人，年产值约为500万元，为脱贫攻坚和乡村振兴助力赋能。通过实施“六个一”系列项目，不断提升农民画产业化基础，形成产业链。并以画师培训、巡展宣传、文创推送、提供就业、文旅结合、研学引客、作品展销等方式,受益农户0.11万户0.11万人左右,其中脱贫户、监测户0.04万户0.04万人左右，人均年增收500元左右。</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</si>
</sst>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0\)"/>
    <numFmt numFmtId="178" formatCode="0.0000_ "/>
    <numFmt numFmtId="179" formatCode="0_ "/>
  </numFmts>
  <fonts count="43">
    <font>
      <sz val="11"/>
      <color theme="1"/>
      <name val="宋体"/>
      <charset val="134"/>
      <scheme val="minor"/>
    </font>
    <font>
      <sz val="11"/>
      <name val="宋体"/>
      <charset val="134"/>
      <scheme val="minor"/>
    </font>
    <font>
      <sz val="12"/>
      <name val="宋体"/>
      <charset val="134"/>
    </font>
    <font>
      <sz val="10"/>
      <name val="宋体"/>
      <charset val="134"/>
      <scheme val="minor"/>
    </font>
    <font>
      <b/>
      <sz val="16"/>
      <name val="宋体"/>
      <charset val="134"/>
      <scheme val="minor"/>
    </font>
    <font>
      <sz val="11"/>
      <name val="宋体"/>
      <charset val="134"/>
    </font>
    <font>
      <sz val="22"/>
      <name val="宋体"/>
      <charset val="134"/>
      <scheme val="minor"/>
    </font>
    <font>
      <b/>
      <sz val="11"/>
      <name val="宋体"/>
      <charset val="134"/>
    </font>
    <font>
      <b/>
      <sz val="12"/>
      <name val="宋体"/>
      <charset val="134"/>
    </font>
    <font>
      <sz val="12"/>
      <name val="宋体"/>
      <charset val="134"/>
      <scheme val="minor"/>
    </font>
    <font>
      <sz val="12"/>
      <name val="宋体"/>
      <charset val="1"/>
    </font>
    <font>
      <b/>
      <sz val="11"/>
      <name val="仿宋_GB2312"/>
      <charset val="134"/>
    </font>
    <font>
      <sz val="10"/>
      <name val="宋体"/>
      <charset val="134"/>
    </font>
    <font>
      <sz val="12"/>
      <name val="仿宋_GB2312"/>
      <charset val="134"/>
    </font>
    <font>
      <sz val="9"/>
      <name val="宋体"/>
      <charset val="134"/>
    </font>
    <font>
      <sz val="11"/>
      <name val="仿宋_GB2312"/>
      <charset val="134"/>
    </font>
    <font>
      <sz val="9"/>
      <name val="宋体"/>
      <charset val="134"/>
      <scheme val="minor"/>
    </font>
    <font>
      <sz val="16"/>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sz val="12"/>
      <name val="Times New Roman"/>
      <charset val="0"/>
    </font>
    <font>
      <vertAlign val="superscript"/>
      <sz val="11"/>
      <name val="宋体"/>
      <charset val="134"/>
      <scheme val="minor"/>
    </font>
    <font>
      <sz val="12"/>
      <name val="Calibri"/>
      <charset val="0"/>
    </font>
    <font>
      <sz val="12"/>
      <name val="Calibri"/>
      <charset val="134"/>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indexed="0"/>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5" fillId="0" borderId="0" applyNumberFormat="0" applyFill="0" applyBorder="0" applyAlignment="0" applyProtection="0">
      <alignment vertical="center"/>
    </xf>
    <xf numFmtId="0" fontId="26" fillId="3" borderId="15" applyNumberFormat="0" applyAlignment="0" applyProtection="0">
      <alignment vertical="center"/>
    </xf>
    <xf numFmtId="0" fontId="27" fillId="4" borderId="16" applyNumberFormat="0" applyAlignment="0" applyProtection="0">
      <alignment vertical="center"/>
    </xf>
    <xf numFmtId="0" fontId="28" fillId="4" borderId="15" applyNumberFormat="0" applyAlignment="0" applyProtection="0">
      <alignment vertical="center"/>
    </xf>
    <xf numFmtId="0" fontId="29" fillId="5" borderId="17" applyNumberFormat="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2" fillId="0" borderId="0">
      <alignment vertical="center"/>
    </xf>
    <xf numFmtId="0" fontId="2" fillId="0" borderId="0">
      <alignment vertical="center"/>
    </xf>
    <xf numFmtId="0" fontId="37" fillId="0" borderId="0">
      <alignment vertical="center"/>
      <protection locked="0"/>
    </xf>
    <xf numFmtId="0" fontId="37" fillId="33" borderId="0" applyNumberFormat="0" applyBorder="0" applyAlignment="0" applyProtection="0">
      <alignment vertical="center"/>
    </xf>
    <xf numFmtId="0" fontId="2" fillId="0" borderId="0" applyNumberFormat="0" applyFont="0" applyFill="0" applyBorder="0" applyAlignment="0" applyProtection="0">
      <alignment vertical="center"/>
    </xf>
    <xf numFmtId="0" fontId="37" fillId="34" borderId="0" applyNumberFormat="0" applyBorder="0" applyAlignment="0" applyProtection="0">
      <alignment vertical="center"/>
    </xf>
    <xf numFmtId="0" fontId="38" fillId="0" borderId="0"/>
    <xf numFmtId="0" fontId="2" fillId="0" borderId="0">
      <alignment vertical="center"/>
    </xf>
    <xf numFmtId="0" fontId="37" fillId="0" borderId="0">
      <alignment vertical="center"/>
    </xf>
  </cellStyleXfs>
  <cellXfs count="128">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horizontal="center" vertical="center"/>
    </xf>
    <xf numFmtId="0" fontId="1" fillId="0" borderId="0" xfId="0" applyNumberFormat="1" applyFont="1" applyFill="1" applyAlignment="1">
      <alignment horizontal="center" vertical="center"/>
    </xf>
    <xf numFmtId="0" fontId="1" fillId="0" borderId="0" xfId="0" applyFont="1" applyFill="1" applyAlignment="1">
      <alignment horizontal="center" vertical="center" wrapText="1"/>
    </xf>
    <xf numFmtId="0" fontId="4" fillId="0" borderId="0" xfId="0" applyFont="1" applyFill="1" applyAlignment="1">
      <alignment horizontal="center" vertical="center"/>
    </xf>
    <xf numFmtId="0" fontId="1" fillId="0" borderId="1" xfId="0" applyFont="1" applyFill="1" applyBorder="1" applyAlignment="1">
      <alignment horizontal="center" vertical="center" wrapText="1"/>
    </xf>
    <xf numFmtId="0" fontId="5" fillId="0" borderId="1" xfId="55" applyNumberFormat="1" applyFont="1" applyFill="1" applyBorder="1" applyAlignment="1">
      <alignment horizontal="center" vertical="center" wrapText="1"/>
    </xf>
    <xf numFmtId="0" fontId="5" fillId="0" borderId="2" xfId="55"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3" xfId="55"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1" fillId="0"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4" xfId="0"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justify" vertical="center" wrapText="1"/>
    </xf>
    <xf numFmtId="0" fontId="2" fillId="0" borderId="4"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5" fillId="0" borderId="5" xfId="55" applyNumberFormat="1" applyFont="1" applyFill="1" applyBorder="1" applyAlignment="1">
      <alignment horizontal="center" vertical="center" wrapText="1"/>
    </xf>
    <xf numFmtId="0" fontId="5" fillId="0" borderId="4" xfId="55" applyNumberFormat="1" applyFont="1" applyFill="1" applyBorder="1" applyAlignment="1">
      <alignment horizontal="center" vertical="center" wrapText="1"/>
    </xf>
    <xf numFmtId="0" fontId="5" fillId="0" borderId="6" xfId="55" applyNumberFormat="1" applyFont="1" applyFill="1" applyBorder="1" applyAlignment="1">
      <alignment horizontal="center" vertical="center" wrapText="1"/>
    </xf>
    <xf numFmtId="176" fontId="5" fillId="0" borderId="1" xfId="55" applyNumberFormat="1" applyFont="1" applyFill="1" applyBorder="1" applyAlignment="1">
      <alignment horizontal="center" vertical="center" wrapText="1"/>
    </xf>
    <xf numFmtId="176" fontId="5" fillId="0" borderId="2" xfId="55" applyNumberFormat="1" applyFont="1" applyFill="1" applyBorder="1" applyAlignment="1">
      <alignment horizontal="center" vertical="center" wrapText="1"/>
    </xf>
    <xf numFmtId="176" fontId="5" fillId="0" borderId="7" xfId="55" applyNumberFormat="1" applyFont="1" applyFill="1" applyBorder="1" applyAlignment="1">
      <alignment horizontal="center" vertical="center" wrapText="1"/>
    </xf>
    <xf numFmtId="0" fontId="2" fillId="0" borderId="1" xfId="0" applyFont="1" applyFill="1" applyBorder="1">
      <alignment vertical="center"/>
    </xf>
    <xf numFmtId="0" fontId="2" fillId="0" borderId="4" xfId="0" applyFont="1" applyFill="1" applyBorder="1" applyAlignment="1">
      <alignment horizontal="left" vertical="center" wrapText="1"/>
    </xf>
    <xf numFmtId="0" fontId="4" fillId="0" borderId="0" xfId="0" applyFont="1" applyFill="1" applyAlignment="1">
      <alignment vertical="center"/>
    </xf>
    <xf numFmtId="0" fontId="7" fillId="0" borderId="2" xfId="55" applyNumberFormat="1" applyFont="1" applyFill="1" applyBorder="1" applyAlignment="1">
      <alignment horizontal="center" vertical="center" wrapText="1"/>
    </xf>
    <xf numFmtId="0" fontId="7" fillId="0" borderId="8" xfId="55" applyNumberFormat="1" applyFont="1" applyFill="1" applyBorder="1" applyAlignment="1">
      <alignment horizontal="center" vertical="center" wrapText="1"/>
    </xf>
    <xf numFmtId="0" fontId="7" fillId="0" borderId="3" xfId="55" applyNumberFormat="1" applyFont="1" applyFill="1" applyBorder="1" applyAlignment="1">
      <alignment horizontal="center" vertical="center" wrapText="1"/>
    </xf>
    <xf numFmtId="0" fontId="7" fillId="0" borderId="9" xfId="55" applyNumberFormat="1" applyFont="1" applyFill="1" applyBorder="1" applyAlignment="1">
      <alignment horizontal="center" vertical="center" wrapText="1"/>
    </xf>
    <xf numFmtId="0" fontId="5" fillId="0" borderId="7" xfId="55" applyNumberFormat="1" applyFont="1" applyFill="1" applyBorder="1" applyAlignment="1">
      <alignment horizontal="center" vertical="center" wrapText="1"/>
    </xf>
    <xf numFmtId="0" fontId="7" fillId="0" borderId="7" xfId="55" applyNumberFormat="1" applyFont="1" applyFill="1" applyBorder="1" applyAlignment="1">
      <alignment horizontal="center" vertical="center" wrapText="1"/>
    </xf>
    <xf numFmtId="0" fontId="7" fillId="0" borderId="10" xfId="55" applyNumberFormat="1" applyFont="1" applyFill="1" applyBorder="1" applyAlignment="1">
      <alignment horizontal="center" vertical="center" wrapText="1"/>
    </xf>
    <xf numFmtId="0" fontId="5" fillId="0" borderId="1" xfId="56"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lignment vertical="center"/>
    </xf>
    <xf numFmtId="0" fontId="2" fillId="0" borderId="4" xfId="0" applyFont="1" applyFill="1" applyBorder="1">
      <alignment vertical="center"/>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4" xfId="0" applyFont="1" applyFill="1" applyBorder="1" applyAlignment="1">
      <alignment vertical="center" wrapText="1"/>
    </xf>
    <xf numFmtId="0" fontId="2" fillId="0" borderId="0" xfId="0" applyFont="1" applyFill="1" applyBorder="1">
      <alignment vertical="center"/>
    </xf>
    <xf numFmtId="0" fontId="1" fillId="0" borderId="4" xfId="0" applyFont="1" applyFill="1" applyBorder="1" applyAlignment="1">
      <alignment vertical="center" wrapText="1"/>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57" applyFont="1" applyFill="1" applyBorder="1" applyAlignment="1">
      <alignment horizontal="center" vertical="center" wrapText="1"/>
    </xf>
    <xf numFmtId="0" fontId="2" fillId="0" borderId="1" xfId="57"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77" fontId="1" fillId="0" borderId="1" xfId="49" applyNumberFormat="1" applyFont="1" applyFill="1" applyBorder="1" applyAlignment="1">
      <alignment horizontal="center" vertical="center"/>
    </xf>
    <xf numFmtId="177" fontId="5" fillId="0" borderId="1" xfId="49" applyNumberFormat="1" applyFont="1" applyFill="1" applyBorder="1" applyAlignment="1">
      <alignment horizontal="center" vertical="center" wrapText="1"/>
    </xf>
    <xf numFmtId="177" fontId="2" fillId="0" borderId="1" xfId="49" applyNumberFormat="1" applyFont="1" applyFill="1" applyBorder="1" applyAlignment="1">
      <alignment horizontal="center" vertical="center" wrapText="1"/>
    </xf>
    <xf numFmtId="0" fontId="1" fillId="0" borderId="4" xfId="0" applyFont="1" applyFill="1" applyBorder="1">
      <alignment vertical="center"/>
    </xf>
    <xf numFmtId="0" fontId="1" fillId="0" borderId="4" xfId="0" applyFont="1" applyFill="1" applyBorder="1" applyAlignment="1">
      <alignment horizontal="left" vertical="center" wrapText="1"/>
    </xf>
    <xf numFmtId="0" fontId="6" fillId="0" borderId="1" xfId="0" applyFont="1" applyFill="1" applyBorder="1" applyAlignment="1">
      <alignment horizontal="center" vertical="center"/>
    </xf>
    <xf numFmtId="0" fontId="2" fillId="0" borderId="1" xfId="53"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vertical="center"/>
    </xf>
    <xf numFmtId="0" fontId="2" fillId="0" borderId="1" xfId="57" applyFont="1" applyFill="1" applyBorder="1" applyAlignment="1">
      <alignment horizontal="left" vertical="center" wrapText="1"/>
    </xf>
    <xf numFmtId="0" fontId="9" fillId="0" borderId="1" xfId="51" applyFont="1" applyFill="1" applyBorder="1" applyAlignment="1" applyProtection="1">
      <alignment horizontal="left" vertical="center" wrapText="1"/>
    </xf>
    <xf numFmtId="0" fontId="9" fillId="0" borderId="1" xfId="57" applyFont="1" applyFill="1" applyBorder="1" applyAlignment="1">
      <alignment horizontal="left"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0" fontId="2" fillId="0" borderId="1" xfId="54"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12" fillId="0" borderId="1" xfId="0" applyFont="1" applyFill="1" applyBorder="1" applyAlignment="1">
      <alignment vertical="center" wrapText="1"/>
    </xf>
    <xf numFmtId="178" fontId="2"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9" fillId="0" borderId="1" xfId="0" applyNumberFormat="1" applyFont="1" applyFill="1" applyBorder="1" applyAlignment="1" applyProtection="1">
      <alignment horizontal="center" vertical="center"/>
    </xf>
    <xf numFmtId="0" fontId="1" fillId="0" borderId="4" xfId="0" applyNumberFormat="1" applyFont="1" applyFill="1" applyBorder="1" applyAlignment="1">
      <alignment horizontal="center" vertical="center"/>
    </xf>
    <xf numFmtId="177" fontId="2" fillId="0" borderId="1" xfId="49" applyNumberFormat="1" applyFont="1" applyFill="1" applyBorder="1" applyAlignment="1">
      <alignment horizontal="center" vertical="center"/>
    </xf>
    <xf numFmtId="177" fontId="2" fillId="0" borderId="1" xfId="52" applyNumberFormat="1" applyFont="1" applyFill="1" applyBorder="1" applyAlignment="1">
      <alignment horizontal="center" vertical="center" wrapText="1"/>
    </xf>
    <xf numFmtId="0" fontId="5" fillId="0" borderId="1" xfId="0" applyFont="1" applyFill="1" applyBorder="1" applyAlignment="1">
      <alignment horizontal="center" vertical="center"/>
    </xf>
    <xf numFmtId="49" fontId="12" fillId="0" borderId="1" xfId="0" applyNumberFormat="1" applyFont="1" applyFill="1" applyBorder="1" applyAlignment="1">
      <alignment vertical="center" wrapText="1"/>
    </xf>
    <xf numFmtId="0" fontId="2" fillId="0" borderId="1" xfId="56" applyFont="1" applyFill="1" applyBorder="1" applyAlignment="1">
      <alignment horizontal="center" vertical="center" wrapText="1"/>
    </xf>
    <xf numFmtId="0" fontId="2" fillId="0" borderId="6" xfId="56"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0" fontId="12" fillId="0" borderId="1" xfId="0" applyNumberFormat="1" applyFont="1" applyFill="1" applyBorder="1" applyAlignment="1">
      <alignment vertical="center" wrapText="1"/>
    </xf>
    <xf numFmtId="0" fontId="13" fillId="0" borderId="1" xfId="0" applyFont="1" applyFill="1" applyBorder="1" applyAlignment="1">
      <alignment horizontal="left" vertical="center" wrapText="1"/>
    </xf>
    <xf numFmtId="0" fontId="2" fillId="0" borderId="1" xfId="56"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1" fillId="0" borderId="0" xfId="0" applyFont="1" applyFill="1" applyBorder="1">
      <alignment vertical="center"/>
    </xf>
    <xf numFmtId="179" fontId="2"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2" fillId="0" borderId="1" xfId="0" applyFont="1" applyFill="1" applyBorder="1" applyAlignment="1">
      <alignment horizontal="justify" vertical="center"/>
    </xf>
    <xf numFmtId="0" fontId="1" fillId="0" borderId="1" xfId="0" applyFont="1" applyFill="1" applyBorder="1" applyAlignment="1">
      <alignment horizontal="justify" vertical="center"/>
    </xf>
    <xf numFmtId="0" fontId="9" fillId="0" borderId="1" xfId="0" applyFont="1" applyFill="1" applyBorder="1" applyAlignment="1">
      <alignment horizontal="justify" vertical="center"/>
    </xf>
    <xf numFmtId="0" fontId="12" fillId="0" borderId="1" xfId="0" applyFont="1" applyFill="1" applyBorder="1" applyAlignment="1">
      <alignment horizontal="left" vertical="center" wrapText="1"/>
    </xf>
    <xf numFmtId="0" fontId="2" fillId="0" borderId="1" xfId="55"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177" fontId="15" fillId="0" borderId="1" xfId="49" applyNumberFormat="1" applyFont="1" applyFill="1" applyBorder="1" applyAlignment="1">
      <alignment horizontal="center" vertical="center"/>
    </xf>
    <xf numFmtId="0" fontId="9" fillId="0" borderId="1" xfId="0" applyFont="1" applyFill="1" applyBorder="1" applyAlignment="1">
      <alignment vertical="center" wrapText="1"/>
    </xf>
    <xf numFmtId="0" fontId="9" fillId="0" borderId="1" xfId="0" applyFont="1" applyFill="1" applyBorder="1">
      <alignment vertical="center"/>
    </xf>
    <xf numFmtId="0" fontId="2" fillId="0" borderId="4" xfId="5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lignment vertical="center"/>
    </xf>
    <xf numFmtId="0" fontId="12" fillId="0" borderId="4"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2" fillId="0" borderId="0" xfId="0" applyFont="1" applyFill="1" applyAlignment="1">
      <alignment horizontal="justify" vertical="center"/>
    </xf>
    <xf numFmtId="0" fontId="2" fillId="0" borderId="1" xfId="0" applyFont="1" applyFill="1" applyBorder="1" applyAlignment="1">
      <alignment horizontal="left" vertical="top" wrapText="1"/>
    </xf>
    <xf numFmtId="0" fontId="2" fillId="0" borderId="4" xfId="0" applyFont="1" applyFill="1" applyBorder="1" applyAlignment="1">
      <alignment horizontal="left" vertical="top" wrapText="1"/>
    </xf>
    <xf numFmtId="0" fontId="1" fillId="0" borderId="6" xfId="0"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8" xfId="49"/>
    <cellStyle name="常规_专项资金预算绩效目标申报表" xfId="50"/>
    <cellStyle name="常规 2 73" xfId="51"/>
    <cellStyle name="20% - 强调文字颜色 5 5 3" xfId="52"/>
    <cellStyle name="标题 7" xfId="53"/>
    <cellStyle name="40% - 强调文字颜色 2 4 11" xfId="54"/>
    <cellStyle name="常规_Sheet1" xfId="55"/>
    <cellStyle name="常规 4" xfId="56"/>
    <cellStyle name="常规 23" xfId="57"/>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447"/>
  <sheetViews>
    <sheetView tabSelected="1" view="pageBreakPreview" zoomScale="70" zoomScaleNormal="60" workbookViewId="0">
      <pane ySplit="5" topLeftCell="A6" activePane="bottomLeft" state="frozen"/>
      <selection/>
      <selection pane="bottomLeft" activeCell="R8" sqref="R8"/>
    </sheetView>
  </sheetViews>
  <sheetFormatPr defaultColWidth="8.89166666666667" defaultRowHeight="13.5"/>
  <cols>
    <col min="1" max="1" width="8.89166666666667" style="5"/>
    <col min="2" max="4" width="8.89166666666667" style="5" customWidth="1"/>
    <col min="5" max="5" width="59.5833333333333" style="5" customWidth="1"/>
    <col min="6" max="6" width="17.9166666666667" style="5" customWidth="1"/>
    <col min="7" max="7" width="8.89166666666667" style="5" hidden="1" customWidth="1"/>
    <col min="8" max="8" width="6.65833333333333" style="5" hidden="1" customWidth="1"/>
    <col min="9" max="9" width="9.35833333333333" style="5" hidden="1" customWidth="1"/>
    <col min="10" max="10" width="8.89166666666667" style="5" hidden="1" customWidth="1"/>
    <col min="11" max="11" width="73.4416666666667" style="5" hidden="1" customWidth="1"/>
    <col min="12" max="12" width="13.65" style="5" hidden="1" customWidth="1"/>
    <col min="13" max="13" width="13.65" style="6" hidden="1" customWidth="1"/>
    <col min="14" max="14" width="13.65" style="6" customWidth="1"/>
    <col min="15" max="16" width="18.5666666666667" style="6" customWidth="1"/>
    <col min="17" max="17" width="17.1416666666667" style="6" customWidth="1"/>
    <col min="18" max="18" width="12.625" style="6" customWidth="1"/>
    <col min="19" max="19" width="15.7166666666667" style="6" customWidth="1"/>
    <col min="20" max="20" width="11.775" style="6" customWidth="1"/>
    <col min="21" max="21" width="15.5333333333333" style="6" customWidth="1"/>
    <col min="22" max="22" width="11.425" style="6" customWidth="1"/>
    <col min="23" max="23" width="19.2833333333333" style="6" customWidth="1"/>
    <col min="24" max="24" width="13.7416666666667" style="6" customWidth="1"/>
    <col min="25" max="25" width="8.89166666666667" style="5" hidden="1" customWidth="1"/>
    <col min="26" max="26" width="8.75" style="5" hidden="1" customWidth="1"/>
    <col min="27" max="27" width="6.825" style="5" hidden="1" customWidth="1"/>
    <col min="28" max="33" width="8.89166666666667" style="5" hidden="1" customWidth="1"/>
    <col min="34" max="34" width="8.09166666666667" style="5" hidden="1" customWidth="1"/>
    <col min="35" max="35" width="7.45" style="5" hidden="1" customWidth="1"/>
    <col min="36" max="36" width="6.35" style="5" hidden="1" customWidth="1"/>
    <col min="37" max="37" width="5.71666666666667" style="5" hidden="1" customWidth="1"/>
    <col min="38" max="38" width="6.825" style="5" hidden="1" customWidth="1"/>
    <col min="39" max="39" width="6.98333333333333" style="5" hidden="1" customWidth="1"/>
    <col min="40" max="40" width="6.83333333333333" style="5" hidden="1" customWidth="1"/>
    <col min="41" max="41" width="8.89166666666667" style="5" hidden="1" customWidth="1"/>
    <col min="42" max="43" width="11.4583333333333" style="5" customWidth="1"/>
    <col min="44" max="44" width="17.675" style="7" customWidth="1"/>
    <col min="45" max="45" width="78.2166666666667" style="1" hidden="1" customWidth="1"/>
    <col min="46" max="46" width="60.4666666666667" style="1" hidden="1" customWidth="1"/>
    <col min="47" max="47" width="84.9916666666667" style="1" hidden="1" customWidth="1"/>
    <col min="48" max="16384" width="8.89166666666667" style="1"/>
  </cols>
  <sheetData>
    <row r="1" s="1" customFormat="1" ht="43" customHeight="1" spans="1:47">
      <c r="A1" s="5" t="s">
        <v>0</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38"/>
      <c r="AT1" s="38"/>
      <c r="AU1" s="38"/>
    </row>
    <row r="2" s="2" customFormat="1" ht="25" customHeight="1" spans="1:47">
      <c r="A2" s="9" t="s">
        <v>2</v>
      </c>
      <c r="B2" s="10" t="s">
        <v>3</v>
      </c>
      <c r="C2" s="10"/>
      <c r="D2" s="10"/>
      <c r="E2" s="9" t="s">
        <v>4</v>
      </c>
      <c r="F2" s="9" t="s">
        <v>5</v>
      </c>
      <c r="G2" s="9" t="s">
        <v>6</v>
      </c>
      <c r="H2" s="10" t="s">
        <v>7</v>
      </c>
      <c r="I2" s="10"/>
      <c r="J2" s="10"/>
      <c r="K2" s="9" t="s">
        <v>8</v>
      </c>
      <c r="L2" s="9" t="s">
        <v>9</v>
      </c>
      <c r="M2" s="20" t="s">
        <v>10</v>
      </c>
      <c r="N2" s="20" t="s">
        <v>11</v>
      </c>
      <c r="O2" s="10" t="s">
        <v>12</v>
      </c>
      <c r="P2" s="10"/>
      <c r="Q2" s="10"/>
      <c r="R2" s="10"/>
      <c r="S2" s="10"/>
      <c r="T2" s="10"/>
      <c r="U2" s="10"/>
      <c r="V2" s="10"/>
      <c r="W2" s="10"/>
      <c r="X2" s="10"/>
      <c r="Y2" s="10"/>
      <c r="Z2" s="10"/>
      <c r="AA2" s="10"/>
      <c r="AB2" s="10" t="s">
        <v>13</v>
      </c>
      <c r="AC2" s="10"/>
      <c r="AD2" s="10"/>
      <c r="AE2" s="10"/>
      <c r="AF2" s="10"/>
      <c r="AG2" s="10"/>
      <c r="AH2" s="10" t="s">
        <v>14</v>
      </c>
      <c r="AI2" s="10"/>
      <c r="AJ2" s="10"/>
      <c r="AK2" s="10"/>
      <c r="AL2" s="10"/>
      <c r="AM2" s="10"/>
      <c r="AN2" s="10"/>
      <c r="AO2" s="11" t="s">
        <v>15</v>
      </c>
      <c r="AP2" s="11" t="s">
        <v>16</v>
      </c>
      <c r="AQ2" s="11" t="s">
        <v>17</v>
      </c>
      <c r="AR2" s="39" t="s">
        <v>18</v>
      </c>
      <c r="AS2" s="39" t="s">
        <v>19</v>
      </c>
      <c r="AT2" s="39" t="s">
        <v>20</v>
      </c>
      <c r="AU2" s="40" t="s">
        <v>21</v>
      </c>
    </row>
    <row r="3" s="2" customFormat="1" spans="1:47">
      <c r="A3" s="9"/>
      <c r="B3" s="11" t="s">
        <v>22</v>
      </c>
      <c r="C3" s="11" t="s">
        <v>23</v>
      </c>
      <c r="D3" s="11" t="s">
        <v>24</v>
      </c>
      <c r="E3" s="9"/>
      <c r="F3" s="9"/>
      <c r="G3" s="9"/>
      <c r="H3" s="11" t="s">
        <v>25</v>
      </c>
      <c r="I3" s="11" t="s">
        <v>26</v>
      </c>
      <c r="J3" s="11" t="s">
        <v>27</v>
      </c>
      <c r="K3" s="9"/>
      <c r="L3" s="9"/>
      <c r="M3" s="20"/>
      <c r="N3" s="20"/>
      <c r="O3" s="10" t="s">
        <v>28</v>
      </c>
      <c r="P3" s="10" t="s">
        <v>29</v>
      </c>
      <c r="Q3" s="10"/>
      <c r="R3" s="30" t="s">
        <v>30</v>
      </c>
      <c r="S3" s="30"/>
      <c r="T3" s="31" t="s">
        <v>31</v>
      </c>
      <c r="U3" s="30"/>
      <c r="V3" s="30"/>
      <c r="W3" s="32"/>
      <c r="X3" s="10" t="s">
        <v>32</v>
      </c>
      <c r="Y3" s="33" t="s">
        <v>33</v>
      </c>
      <c r="Z3" s="33" t="s">
        <v>34</v>
      </c>
      <c r="AA3" s="33" t="s">
        <v>35</v>
      </c>
      <c r="AB3" s="34" t="s">
        <v>36</v>
      </c>
      <c r="AC3" s="34" t="s">
        <v>37</v>
      </c>
      <c r="AD3" s="34" t="s">
        <v>38</v>
      </c>
      <c r="AE3" s="34" t="s">
        <v>39</v>
      </c>
      <c r="AF3" s="34" t="s">
        <v>40</v>
      </c>
      <c r="AG3" s="34" t="s">
        <v>41</v>
      </c>
      <c r="AH3" s="34" t="s">
        <v>42</v>
      </c>
      <c r="AI3" s="34" t="s">
        <v>43</v>
      </c>
      <c r="AJ3" s="34" t="s">
        <v>44</v>
      </c>
      <c r="AK3" s="34" t="s">
        <v>45</v>
      </c>
      <c r="AL3" s="34" t="s">
        <v>46</v>
      </c>
      <c r="AM3" s="34" t="s">
        <v>47</v>
      </c>
      <c r="AN3" s="34" t="s">
        <v>48</v>
      </c>
      <c r="AO3" s="13"/>
      <c r="AP3" s="13"/>
      <c r="AQ3" s="13"/>
      <c r="AR3" s="41"/>
      <c r="AS3" s="41"/>
      <c r="AT3" s="41"/>
      <c r="AU3" s="42"/>
    </row>
    <row r="4" s="2" customFormat="1" ht="40.5" spans="1:47">
      <c r="A4" s="12"/>
      <c r="B4" s="13"/>
      <c r="C4" s="13"/>
      <c r="D4" s="13"/>
      <c r="E4" s="12"/>
      <c r="F4" s="12"/>
      <c r="G4" s="12"/>
      <c r="H4" s="13"/>
      <c r="I4" s="13"/>
      <c r="J4" s="13"/>
      <c r="K4" s="12"/>
      <c r="L4" s="9"/>
      <c r="M4" s="20"/>
      <c r="N4" s="20"/>
      <c r="O4" s="10"/>
      <c r="P4" s="10" t="s">
        <v>49</v>
      </c>
      <c r="Q4" s="10" t="s">
        <v>50</v>
      </c>
      <c r="R4" s="10" t="s">
        <v>49</v>
      </c>
      <c r="S4" s="10" t="s">
        <v>51</v>
      </c>
      <c r="T4" s="10" t="s">
        <v>52</v>
      </c>
      <c r="U4" s="10" t="s">
        <v>53</v>
      </c>
      <c r="V4" s="10" t="s">
        <v>54</v>
      </c>
      <c r="W4" s="10" t="s">
        <v>55</v>
      </c>
      <c r="X4" s="10"/>
      <c r="Y4" s="33"/>
      <c r="Z4" s="33"/>
      <c r="AA4" s="33"/>
      <c r="AB4" s="35"/>
      <c r="AC4" s="35"/>
      <c r="AD4" s="35"/>
      <c r="AE4" s="35"/>
      <c r="AF4" s="35"/>
      <c r="AG4" s="35"/>
      <c r="AH4" s="35"/>
      <c r="AI4" s="35"/>
      <c r="AJ4" s="35"/>
      <c r="AK4" s="35"/>
      <c r="AL4" s="35"/>
      <c r="AM4" s="35"/>
      <c r="AN4" s="35"/>
      <c r="AO4" s="43"/>
      <c r="AP4" s="43"/>
      <c r="AQ4" s="43"/>
      <c r="AR4" s="44"/>
      <c r="AS4" s="44"/>
      <c r="AT4" s="44"/>
      <c r="AU4" s="45"/>
    </row>
    <row r="5" s="1" customFormat="1" ht="27" spans="1:47">
      <c r="A5" s="14" t="s">
        <v>28</v>
      </c>
      <c r="B5" s="15"/>
      <c r="C5" s="15"/>
      <c r="D5" s="15"/>
      <c r="E5" s="15"/>
      <c r="F5" s="15"/>
      <c r="G5" s="15"/>
      <c r="H5" s="15"/>
      <c r="I5" s="15"/>
      <c r="J5" s="15"/>
      <c r="K5" s="15"/>
      <c r="L5" s="21"/>
      <c r="M5" s="10">
        <f>M6+M24+M63+M203+M254+M257+M264+M292+M306+M335+M340+M394+M421+M423+M428+M430+M432+M446</f>
        <v>63182.704222</v>
      </c>
      <c r="N5" s="10">
        <f t="shared" ref="N5:AA5" si="0">N6+N24+N63+N203+N254+N257+N264+N292+N306+N335+N340+N394+N421+N423+N428+N430+N432+N446</f>
        <v>59121.1108654</v>
      </c>
      <c r="O5" s="10">
        <f t="shared" si="0"/>
        <v>58993</v>
      </c>
      <c r="P5" s="10">
        <f t="shared" si="0"/>
        <v>31254</v>
      </c>
      <c r="Q5" s="10">
        <f t="shared" si="0"/>
        <v>1808</v>
      </c>
      <c r="R5" s="10">
        <f t="shared" si="0"/>
        <v>3475</v>
      </c>
      <c r="S5" s="10">
        <f t="shared" si="0"/>
        <v>6807</v>
      </c>
      <c r="T5" s="10">
        <f t="shared" si="0"/>
        <v>4585</v>
      </c>
      <c r="U5" s="10">
        <f t="shared" si="0"/>
        <v>7256</v>
      </c>
      <c r="V5" s="10">
        <f t="shared" si="0"/>
        <v>323</v>
      </c>
      <c r="W5" s="10">
        <f t="shared" si="0"/>
        <v>1114</v>
      </c>
      <c r="X5" s="10">
        <f t="shared" si="0"/>
        <v>2371</v>
      </c>
      <c r="Y5" s="10">
        <f t="shared" si="0"/>
        <v>0</v>
      </c>
      <c r="Z5" s="10">
        <f t="shared" si="0"/>
        <v>0</v>
      </c>
      <c r="AA5" s="10">
        <f t="shared" si="0"/>
        <v>0</v>
      </c>
      <c r="AB5" s="10">
        <f t="shared" ref="X5:AO5" si="1">AB6+AB24+AB63+AB203+AB254+AB257+AB264+AB292+AB306+AB335+AB340+AB394+AB421+AB423+AB428+AB430</f>
        <v>1049228</v>
      </c>
      <c r="AC5" s="10">
        <f t="shared" si="1"/>
        <v>4059950</v>
      </c>
      <c r="AD5" s="10">
        <f t="shared" si="1"/>
        <v>374657</v>
      </c>
      <c r="AE5" s="10">
        <f t="shared" si="1"/>
        <v>1564448</v>
      </c>
      <c r="AF5" s="10">
        <f t="shared" si="1"/>
        <v>76499</v>
      </c>
      <c r="AG5" s="10">
        <f t="shared" si="1"/>
        <v>318407</v>
      </c>
      <c r="AH5" s="10">
        <f t="shared" si="1"/>
        <v>998</v>
      </c>
      <c r="AI5" s="10">
        <f t="shared" si="1"/>
        <v>1116</v>
      </c>
      <c r="AJ5" s="10">
        <f t="shared" si="1"/>
        <v>0</v>
      </c>
      <c r="AK5" s="10">
        <f t="shared" si="1"/>
        <v>14</v>
      </c>
      <c r="AL5" s="10">
        <f t="shared" si="1"/>
        <v>0</v>
      </c>
      <c r="AM5" s="10">
        <f t="shared" si="1"/>
        <v>0</v>
      </c>
      <c r="AN5" s="10">
        <f t="shared" si="1"/>
        <v>0</v>
      </c>
      <c r="AO5" s="10">
        <f t="shared" si="1"/>
        <v>0</v>
      </c>
      <c r="AP5" s="10"/>
      <c r="AQ5" s="10"/>
      <c r="AR5" s="46"/>
      <c r="AS5" s="47"/>
      <c r="AT5" s="47"/>
      <c r="AU5" s="48"/>
    </row>
    <row r="6" s="1" customFormat="1" ht="27" spans="1:47">
      <c r="A6" s="14" t="s">
        <v>56</v>
      </c>
      <c r="B6" s="15"/>
      <c r="C6" s="15"/>
      <c r="D6" s="15"/>
      <c r="E6" s="15"/>
      <c r="F6" s="15"/>
      <c r="G6" s="15"/>
      <c r="H6" s="15"/>
      <c r="I6" s="15"/>
      <c r="J6" s="15"/>
      <c r="K6" s="15"/>
      <c r="L6" s="21"/>
      <c r="M6" s="10">
        <f>SUM(M7:M23)</f>
        <v>1433.497942</v>
      </c>
      <c r="N6" s="10">
        <f t="shared" ref="N6:AA6" si="2">SUM(N7:N23)</f>
        <v>1320</v>
      </c>
      <c r="O6" s="10">
        <f t="shared" si="2"/>
        <v>1320</v>
      </c>
      <c r="P6" s="10">
        <f t="shared" si="2"/>
        <v>1147</v>
      </c>
      <c r="Q6" s="10">
        <f t="shared" si="2"/>
        <v>173</v>
      </c>
      <c r="R6" s="10">
        <f t="shared" si="2"/>
        <v>0</v>
      </c>
      <c r="S6" s="10">
        <f t="shared" si="2"/>
        <v>0</v>
      </c>
      <c r="T6" s="10">
        <f t="shared" si="2"/>
        <v>0</v>
      </c>
      <c r="U6" s="10">
        <f t="shared" si="2"/>
        <v>0</v>
      </c>
      <c r="V6" s="10">
        <f t="shared" si="2"/>
        <v>0</v>
      </c>
      <c r="W6" s="10">
        <f t="shared" si="2"/>
        <v>0</v>
      </c>
      <c r="X6" s="10">
        <f t="shared" si="2"/>
        <v>0</v>
      </c>
      <c r="Y6" s="10">
        <f t="shared" si="2"/>
        <v>0</v>
      </c>
      <c r="Z6" s="10">
        <f t="shared" si="2"/>
        <v>0</v>
      </c>
      <c r="AA6" s="10">
        <f t="shared" si="2"/>
        <v>0</v>
      </c>
      <c r="AB6" s="10">
        <f t="shared" ref="AA6:AO6" si="3">SUM(AB7:AB23)</f>
        <v>25280</v>
      </c>
      <c r="AC6" s="10">
        <f t="shared" si="3"/>
        <v>103384</v>
      </c>
      <c r="AD6" s="10">
        <f t="shared" si="3"/>
        <v>8477</v>
      </c>
      <c r="AE6" s="10">
        <f t="shared" si="3"/>
        <v>34365</v>
      </c>
      <c r="AF6" s="10">
        <f t="shared" si="3"/>
        <v>39</v>
      </c>
      <c r="AG6" s="10">
        <f t="shared" si="3"/>
        <v>164</v>
      </c>
      <c r="AH6" s="10">
        <f t="shared" si="3"/>
        <v>16</v>
      </c>
      <c r="AI6" s="10">
        <f t="shared" si="3"/>
        <v>34</v>
      </c>
      <c r="AJ6" s="10">
        <f t="shared" si="3"/>
        <v>0</v>
      </c>
      <c r="AK6" s="10">
        <f t="shared" si="3"/>
        <v>1</v>
      </c>
      <c r="AL6" s="10">
        <f t="shared" si="3"/>
        <v>0</v>
      </c>
      <c r="AM6" s="10">
        <f t="shared" si="3"/>
        <v>0</v>
      </c>
      <c r="AN6" s="10">
        <f t="shared" si="3"/>
        <v>0</v>
      </c>
      <c r="AO6" s="10">
        <f t="shared" si="3"/>
        <v>0</v>
      </c>
      <c r="AP6" s="17" t="s">
        <v>57</v>
      </c>
      <c r="AQ6" s="10"/>
      <c r="AR6" s="46"/>
      <c r="AS6" s="47"/>
      <c r="AT6" s="47"/>
      <c r="AU6" s="48"/>
    </row>
    <row r="7" s="1" customFormat="1" ht="30" customHeight="1" spans="1:47">
      <c r="A7" s="16">
        <v>1</v>
      </c>
      <c r="B7" s="16" t="s">
        <v>58</v>
      </c>
      <c r="C7" s="17" t="s">
        <v>59</v>
      </c>
      <c r="D7" s="17"/>
      <c r="E7" s="17" t="s">
        <v>60</v>
      </c>
      <c r="F7" s="17" t="s">
        <v>61</v>
      </c>
      <c r="G7" s="16" t="s">
        <v>62</v>
      </c>
      <c r="H7" s="16" t="s">
        <v>63</v>
      </c>
      <c r="I7" s="16">
        <v>5</v>
      </c>
      <c r="J7" s="16" t="s">
        <v>64</v>
      </c>
      <c r="K7" s="9" t="s">
        <v>65</v>
      </c>
      <c r="L7" s="9" t="s">
        <v>66</v>
      </c>
      <c r="M7" s="22">
        <v>20</v>
      </c>
      <c r="N7" s="22">
        <v>20</v>
      </c>
      <c r="O7" s="22">
        <f>P7+Q7+R7+S7+T7+U7+V7+W7+X7</f>
        <v>20</v>
      </c>
      <c r="P7" s="22">
        <v>20</v>
      </c>
      <c r="Q7" s="22"/>
      <c r="R7" s="22"/>
      <c r="S7" s="22"/>
      <c r="T7" s="22"/>
      <c r="U7" s="22"/>
      <c r="V7" s="22"/>
      <c r="W7" s="22"/>
      <c r="X7" s="22"/>
      <c r="Y7" s="22"/>
      <c r="Z7" s="22"/>
      <c r="AA7" s="22"/>
      <c r="AB7" s="17">
        <v>250</v>
      </c>
      <c r="AC7" s="17">
        <v>250</v>
      </c>
      <c r="AD7" s="17">
        <v>250</v>
      </c>
      <c r="AE7" s="17">
        <v>250</v>
      </c>
      <c r="AF7" s="17"/>
      <c r="AG7" s="17"/>
      <c r="AH7" s="17">
        <v>1</v>
      </c>
      <c r="AI7" s="17">
        <v>1</v>
      </c>
      <c r="AJ7" s="16"/>
      <c r="AK7" s="16">
        <v>1</v>
      </c>
      <c r="AL7" s="16"/>
      <c r="AM7" s="16"/>
      <c r="AN7" s="16"/>
      <c r="AO7" s="16"/>
      <c r="AP7" s="17" t="s">
        <v>57</v>
      </c>
      <c r="AQ7" s="17" t="s">
        <v>57</v>
      </c>
      <c r="AR7" s="9"/>
      <c r="AS7" s="49" t="s">
        <v>67</v>
      </c>
      <c r="AT7" s="50"/>
      <c r="AU7" s="49" t="s">
        <v>68</v>
      </c>
    </row>
    <row r="8" s="1" customFormat="1" ht="30" customHeight="1" spans="1:47">
      <c r="A8" s="16">
        <v>2</v>
      </c>
      <c r="B8" s="16" t="s">
        <v>58</v>
      </c>
      <c r="C8" s="17" t="s">
        <v>59</v>
      </c>
      <c r="D8" s="17"/>
      <c r="E8" s="17" t="s">
        <v>69</v>
      </c>
      <c r="F8" s="17" t="s">
        <v>70</v>
      </c>
      <c r="G8" s="16" t="s">
        <v>71</v>
      </c>
      <c r="H8" s="16"/>
      <c r="I8" s="16"/>
      <c r="J8" s="16"/>
      <c r="K8" s="19" t="s">
        <v>72</v>
      </c>
      <c r="L8" s="9" t="s">
        <v>66</v>
      </c>
      <c r="M8" s="22">
        <v>208.372536</v>
      </c>
      <c r="N8" s="22">
        <v>208.372536</v>
      </c>
      <c r="O8" s="22">
        <f t="shared" ref="O8:O23" si="4">P8+Q8+R8+S8+T8+U8+V8+W8+X8</f>
        <v>208.3726</v>
      </c>
      <c r="P8" s="22">
        <v>208.3726</v>
      </c>
      <c r="Q8" s="22"/>
      <c r="R8" s="22"/>
      <c r="S8" s="22"/>
      <c r="T8" s="22"/>
      <c r="U8" s="22"/>
      <c r="V8" s="22"/>
      <c r="W8" s="22"/>
      <c r="X8" s="22"/>
      <c r="Y8" s="22"/>
      <c r="Z8" s="22"/>
      <c r="AA8" s="22"/>
      <c r="AB8" s="17">
        <v>18237</v>
      </c>
      <c r="AC8" s="17">
        <v>76829</v>
      </c>
      <c r="AD8" s="17">
        <v>6780</v>
      </c>
      <c r="AE8" s="17">
        <v>28251</v>
      </c>
      <c r="AF8" s="17"/>
      <c r="AG8" s="17"/>
      <c r="AH8" s="17">
        <v>8</v>
      </c>
      <c r="AI8" s="17">
        <v>27</v>
      </c>
      <c r="AJ8" s="16"/>
      <c r="AK8" s="16"/>
      <c r="AL8" s="16"/>
      <c r="AM8" s="16"/>
      <c r="AN8" s="16"/>
      <c r="AO8" s="16"/>
      <c r="AP8" s="17" t="s">
        <v>57</v>
      </c>
      <c r="AQ8" s="17" t="s">
        <v>57</v>
      </c>
      <c r="AR8" s="9"/>
      <c r="AS8" s="19" t="s">
        <v>73</v>
      </c>
      <c r="AT8" s="50"/>
      <c r="AU8" s="50" t="s">
        <v>74</v>
      </c>
    </row>
    <row r="9" s="1" customFormat="1" ht="30" customHeight="1" spans="1:47">
      <c r="A9" s="16">
        <v>3</v>
      </c>
      <c r="B9" s="16" t="s">
        <v>58</v>
      </c>
      <c r="C9" s="17" t="s">
        <v>75</v>
      </c>
      <c r="D9" s="17" t="s">
        <v>76</v>
      </c>
      <c r="E9" s="17" t="s">
        <v>77</v>
      </c>
      <c r="F9" s="17" t="s">
        <v>78</v>
      </c>
      <c r="G9" s="16" t="s">
        <v>62</v>
      </c>
      <c r="H9" s="16" t="s">
        <v>27</v>
      </c>
      <c r="I9" s="16">
        <v>1</v>
      </c>
      <c r="J9" s="16">
        <v>1.316</v>
      </c>
      <c r="K9" s="19" t="s">
        <v>79</v>
      </c>
      <c r="L9" s="23" t="s">
        <v>80</v>
      </c>
      <c r="M9" s="22">
        <v>83.62322</v>
      </c>
      <c r="N9" s="22">
        <v>80.6817</v>
      </c>
      <c r="O9" s="22">
        <f t="shared" si="4"/>
        <v>80.6817</v>
      </c>
      <c r="P9" s="22">
        <v>80.6817</v>
      </c>
      <c r="Q9" s="22"/>
      <c r="R9" s="22"/>
      <c r="S9" s="22"/>
      <c r="T9" s="22"/>
      <c r="U9" s="22"/>
      <c r="V9" s="22"/>
      <c r="W9" s="22"/>
      <c r="X9" s="22"/>
      <c r="Y9" s="22"/>
      <c r="Z9" s="22"/>
      <c r="AA9" s="22"/>
      <c r="AB9" s="17">
        <v>139</v>
      </c>
      <c r="AC9" s="17">
        <v>450</v>
      </c>
      <c r="AD9" s="17">
        <v>17</v>
      </c>
      <c r="AE9" s="17">
        <v>98</v>
      </c>
      <c r="AF9" s="17"/>
      <c r="AG9" s="17"/>
      <c r="AH9" s="17"/>
      <c r="AI9" s="17">
        <v>1</v>
      </c>
      <c r="AJ9" s="16"/>
      <c r="AK9" s="16"/>
      <c r="AL9" s="16"/>
      <c r="AM9" s="16"/>
      <c r="AN9" s="16"/>
      <c r="AO9" s="16"/>
      <c r="AP9" s="17" t="s">
        <v>57</v>
      </c>
      <c r="AQ9" s="17" t="s">
        <v>57</v>
      </c>
      <c r="AR9" s="9"/>
      <c r="AS9" s="19" t="s">
        <v>81</v>
      </c>
      <c r="AT9" s="50"/>
      <c r="AU9" s="19" t="s">
        <v>82</v>
      </c>
    </row>
    <row r="10" s="1" customFormat="1" ht="30" customHeight="1" spans="1:47">
      <c r="A10" s="16">
        <v>4</v>
      </c>
      <c r="B10" s="16" t="s">
        <v>58</v>
      </c>
      <c r="C10" s="17" t="s">
        <v>83</v>
      </c>
      <c r="D10" s="17" t="s">
        <v>84</v>
      </c>
      <c r="E10" s="17" t="s">
        <v>85</v>
      </c>
      <c r="F10" s="17" t="s">
        <v>78</v>
      </c>
      <c r="G10" s="16" t="s">
        <v>62</v>
      </c>
      <c r="H10" s="16" t="s">
        <v>27</v>
      </c>
      <c r="I10" s="16">
        <v>1</v>
      </c>
      <c r="J10" s="16">
        <v>3.2</v>
      </c>
      <c r="K10" s="19" t="s">
        <v>86</v>
      </c>
      <c r="L10" s="23" t="s">
        <v>80</v>
      </c>
      <c r="M10" s="22">
        <v>161.5288</v>
      </c>
      <c r="N10" s="22">
        <v>152</v>
      </c>
      <c r="O10" s="22">
        <f t="shared" si="4"/>
        <v>152</v>
      </c>
      <c r="P10" s="22">
        <v>152</v>
      </c>
      <c r="Q10" s="22"/>
      <c r="R10" s="22"/>
      <c r="S10" s="22"/>
      <c r="T10" s="22"/>
      <c r="U10" s="22"/>
      <c r="V10" s="22"/>
      <c r="W10" s="22"/>
      <c r="X10" s="22"/>
      <c r="Y10" s="22"/>
      <c r="Z10" s="22"/>
      <c r="AA10" s="22"/>
      <c r="AB10" s="17">
        <v>253</v>
      </c>
      <c r="AC10" s="17">
        <v>1086</v>
      </c>
      <c r="AD10" s="17">
        <v>80</v>
      </c>
      <c r="AE10" s="17">
        <v>322</v>
      </c>
      <c r="AF10" s="17"/>
      <c r="AG10" s="17"/>
      <c r="AH10" s="17"/>
      <c r="AI10" s="17">
        <v>1</v>
      </c>
      <c r="AJ10" s="16"/>
      <c r="AK10" s="16"/>
      <c r="AL10" s="16"/>
      <c r="AM10" s="16"/>
      <c r="AN10" s="16"/>
      <c r="AO10" s="16"/>
      <c r="AP10" s="17" t="s">
        <v>57</v>
      </c>
      <c r="AQ10" s="17" t="s">
        <v>57</v>
      </c>
      <c r="AR10" s="9"/>
      <c r="AS10" s="19" t="s">
        <v>87</v>
      </c>
      <c r="AT10" s="50"/>
      <c r="AU10" s="19" t="s">
        <v>88</v>
      </c>
    </row>
    <row r="11" s="1" customFormat="1" ht="30" customHeight="1" spans="1:47">
      <c r="A11" s="16">
        <v>5</v>
      </c>
      <c r="B11" s="16" t="s">
        <v>58</v>
      </c>
      <c r="C11" s="17" t="s">
        <v>89</v>
      </c>
      <c r="D11" s="17" t="s">
        <v>90</v>
      </c>
      <c r="E11" s="17" t="s">
        <v>91</v>
      </c>
      <c r="F11" s="17" t="s">
        <v>78</v>
      </c>
      <c r="G11" s="16" t="s">
        <v>62</v>
      </c>
      <c r="H11" s="16" t="s">
        <v>27</v>
      </c>
      <c r="I11" s="16">
        <v>1</v>
      </c>
      <c r="J11" s="16">
        <v>4.334</v>
      </c>
      <c r="K11" s="19" t="s">
        <v>92</v>
      </c>
      <c r="L11" s="23" t="s">
        <v>80</v>
      </c>
      <c r="M11" s="22">
        <v>257.901</v>
      </c>
      <c r="N11" s="22">
        <v>226.043864</v>
      </c>
      <c r="O11" s="22">
        <f t="shared" si="4"/>
        <v>226.0438</v>
      </c>
      <c r="P11" s="22">
        <v>226.0438</v>
      </c>
      <c r="Q11" s="22"/>
      <c r="R11" s="22"/>
      <c r="S11" s="22"/>
      <c r="T11" s="22"/>
      <c r="U11" s="22"/>
      <c r="V11" s="22"/>
      <c r="W11" s="22"/>
      <c r="X11" s="22"/>
      <c r="Y11" s="22"/>
      <c r="Z11" s="22"/>
      <c r="AA11" s="22"/>
      <c r="AB11" s="17">
        <v>470</v>
      </c>
      <c r="AC11" s="17">
        <v>1987</v>
      </c>
      <c r="AD11" s="17">
        <v>158</v>
      </c>
      <c r="AE11" s="17">
        <v>668</v>
      </c>
      <c r="AF11" s="17"/>
      <c r="AG11" s="17"/>
      <c r="AH11" s="17"/>
      <c r="AI11" s="17">
        <v>1</v>
      </c>
      <c r="AJ11" s="16"/>
      <c r="AK11" s="16"/>
      <c r="AL11" s="16"/>
      <c r="AM11" s="16"/>
      <c r="AN11" s="16"/>
      <c r="AO11" s="16"/>
      <c r="AP11" s="17" t="s">
        <v>57</v>
      </c>
      <c r="AQ11" s="17" t="s">
        <v>57</v>
      </c>
      <c r="AR11" s="9"/>
      <c r="AS11" s="19" t="s">
        <v>93</v>
      </c>
      <c r="AT11" s="50"/>
      <c r="AU11" s="19" t="s">
        <v>94</v>
      </c>
    </row>
    <row r="12" s="1" customFormat="1" ht="30" customHeight="1" spans="1:47">
      <c r="A12" s="16">
        <v>6</v>
      </c>
      <c r="B12" s="16" t="s">
        <v>58</v>
      </c>
      <c r="C12" s="17" t="s">
        <v>89</v>
      </c>
      <c r="D12" s="17" t="s">
        <v>95</v>
      </c>
      <c r="E12" s="17" t="s">
        <v>96</v>
      </c>
      <c r="F12" s="17" t="s">
        <v>78</v>
      </c>
      <c r="G12" s="16" t="s">
        <v>62</v>
      </c>
      <c r="H12" s="16" t="s">
        <v>27</v>
      </c>
      <c r="I12" s="16">
        <v>1</v>
      </c>
      <c r="J12" s="16">
        <v>1.151</v>
      </c>
      <c r="K12" s="19" t="s">
        <v>97</v>
      </c>
      <c r="L12" s="23" t="s">
        <v>80</v>
      </c>
      <c r="M12" s="22">
        <v>103.3704</v>
      </c>
      <c r="N12" s="22">
        <v>99.8302</v>
      </c>
      <c r="O12" s="22">
        <f t="shared" si="4"/>
        <v>99.8302</v>
      </c>
      <c r="P12" s="22">
        <v>99.8302</v>
      </c>
      <c r="Q12" s="22"/>
      <c r="R12" s="22"/>
      <c r="S12" s="22"/>
      <c r="T12" s="22"/>
      <c r="U12" s="22"/>
      <c r="V12" s="22"/>
      <c r="W12" s="22"/>
      <c r="X12" s="22"/>
      <c r="Y12" s="22"/>
      <c r="Z12" s="22"/>
      <c r="AA12" s="22"/>
      <c r="AB12" s="17">
        <v>418</v>
      </c>
      <c r="AC12" s="17">
        <v>1648</v>
      </c>
      <c r="AD12" s="17">
        <v>140</v>
      </c>
      <c r="AE12" s="17">
        <v>558</v>
      </c>
      <c r="AF12" s="17"/>
      <c r="AG12" s="17"/>
      <c r="AH12" s="17"/>
      <c r="AI12" s="17">
        <v>1</v>
      </c>
      <c r="AJ12" s="16"/>
      <c r="AK12" s="16"/>
      <c r="AL12" s="16"/>
      <c r="AM12" s="16"/>
      <c r="AN12" s="16"/>
      <c r="AO12" s="16"/>
      <c r="AP12" s="17" t="s">
        <v>57</v>
      </c>
      <c r="AQ12" s="17" t="s">
        <v>57</v>
      </c>
      <c r="AR12" s="9"/>
      <c r="AS12" s="19" t="s">
        <v>98</v>
      </c>
      <c r="AT12" s="50"/>
      <c r="AU12" s="19" t="s">
        <v>99</v>
      </c>
    </row>
    <row r="13" s="1" customFormat="1" ht="30" customHeight="1" spans="1:47">
      <c r="A13" s="16">
        <v>7</v>
      </c>
      <c r="B13" s="16" t="s">
        <v>58</v>
      </c>
      <c r="C13" s="17" t="s">
        <v>100</v>
      </c>
      <c r="D13" s="17" t="s">
        <v>101</v>
      </c>
      <c r="E13" s="17" t="s">
        <v>102</v>
      </c>
      <c r="F13" s="17" t="s">
        <v>78</v>
      </c>
      <c r="G13" s="16" t="s">
        <v>62</v>
      </c>
      <c r="H13" s="16" t="s">
        <v>27</v>
      </c>
      <c r="I13" s="16">
        <v>1</v>
      </c>
      <c r="J13" s="16">
        <v>4.343</v>
      </c>
      <c r="K13" s="19" t="s">
        <v>103</v>
      </c>
      <c r="L13" s="23" t="s">
        <v>80</v>
      </c>
      <c r="M13" s="22">
        <v>231.1225</v>
      </c>
      <c r="N13" s="22">
        <v>215</v>
      </c>
      <c r="O13" s="22">
        <f t="shared" si="4"/>
        <v>215</v>
      </c>
      <c r="P13" s="22">
        <v>215</v>
      </c>
      <c r="Q13" s="22"/>
      <c r="R13" s="22"/>
      <c r="S13" s="22"/>
      <c r="T13" s="22"/>
      <c r="U13" s="22"/>
      <c r="V13" s="22"/>
      <c r="W13" s="22"/>
      <c r="X13" s="22"/>
      <c r="Y13" s="22"/>
      <c r="Z13" s="22"/>
      <c r="AA13" s="22"/>
      <c r="AB13" s="17">
        <v>396</v>
      </c>
      <c r="AC13" s="17">
        <v>1817</v>
      </c>
      <c r="AD13" s="17">
        <v>154</v>
      </c>
      <c r="AE13" s="17">
        <v>694</v>
      </c>
      <c r="AF13" s="17">
        <v>27</v>
      </c>
      <c r="AG13" s="17">
        <v>123</v>
      </c>
      <c r="AH13" s="17"/>
      <c r="AI13" s="17" t="s">
        <v>104</v>
      </c>
      <c r="AJ13" s="16"/>
      <c r="AK13" s="16"/>
      <c r="AL13" s="16"/>
      <c r="AM13" s="16"/>
      <c r="AN13" s="16"/>
      <c r="AO13" s="16"/>
      <c r="AP13" s="17" t="s">
        <v>57</v>
      </c>
      <c r="AQ13" s="17" t="s">
        <v>57</v>
      </c>
      <c r="AR13" s="9"/>
      <c r="AS13" s="19" t="s">
        <v>105</v>
      </c>
      <c r="AT13" s="50"/>
      <c r="AU13" s="19" t="s">
        <v>106</v>
      </c>
    </row>
    <row r="14" s="1" customFormat="1" ht="30" customHeight="1" spans="1:47">
      <c r="A14" s="16">
        <v>8</v>
      </c>
      <c r="B14" s="16" t="s">
        <v>58</v>
      </c>
      <c r="C14" s="17" t="s">
        <v>107</v>
      </c>
      <c r="D14" s="17" t="s">
        <v>108</v>
      </c>
      <c r="E14" s="17" t="s">
        <v>109</v>
      </c>
      <c r="F14" s="17" t="s">
        <v>78</v>
      </c>
      <c r="G14" s="16" t="s">
        <v>62</v>
      </c>
      <c r="H14" s="16" t="s">
        <v>27</v>
      </c>
      <c r="I14" s="16">
        <v>1</v>
      </c>
      <c r="J14" s="16">
        <v>1.029</v>
      </c>
      <c r="K14" s="19" t="s">
        <v>110</v>
      </c>
      <c r="L14" s="23" t="s">
        <v>111</v>
      </c>
      <c r="M14" s="22">
        <v>67.3219</v>
      </c>
      <c r="N14" s="22">
        <v>65.0717</v>
      </c>
      <c r="O14" s="22">
        <f t="shared" si="4"/>
        <v>65.0717</v>
      </c>
      <c r="P14" s="22">
        <v>65.0717</v>
      </c>
      <c r="Q14" s="22"/>
      <c r="R14" s="22"/>
      <c r="S14" s="22"/>
      <c r="T14" s="22"/>
      <c r="U14" s="22"/>
      <c r="V14" s="22"/>
      <c r="W14" s="22"/>
      <c r="X14" s="22"/>
      <c r="Y14" s="22"/>
      <c r="Z14" s="22"/>
      <c r="AA14" s="22"/>
      <c r="AB14" s="17">
        <v>245</v>
      </c>
      <c r="AC14" s="17">
        <v>918</v>
      </c>
      <c r="AD14" s="17">
        <v>52</v>
      </c>
      <c r="AE14" s="17">
        <v>165</v>
      </c>
      <c r="AF14" s="17">
        <v>12</v>
      </c>
      <c r="AG14" s="17">
        <v>41</v>
      </c>
      <c r="AH14" s="17"/>
      <c r="AI14" s="17">
        <v>1</v>
      </c>
      <c r="AJ14" s="16"/>
      <c r="AK14" s="16"/>
      <c r="AL14" s="16"/>
      <c r="AM14" s="16"/>
      <c r="AN14" s="16"/>
      <c r="AO14" s="16"/>
      <c r="AP14" s="17" t="s">
        <v>57</v>
      </c>
      <c r="AQ14" s="17" t="s">
        <v>57</v>
      </c>
      <c r="AR14" s="9"/>
      <c r="AS14" s="19" t="s">
        <v>112</v>
      </c>
      <c r="AT14" s="50"/>
      <c r="AU14" s="19" t="s">
        <v>113</v>
      </c>
    </row>
    <row r="15" s="1" customFormat="1" ht="30" customHeight="1" spans="1:47">
      <c r="A15" s="16">
        <v>9</v>
      </c>
      <c r="B15" s="16" t="s">
        <v>58</v>
      </c>
      <c r="C15" s="17" t="s">
        <v>114</v>
      </c>
      <c r="D15" s="17" t="s">
        <v>115</v>
      </c>
      <c r="E15" s="17" t="s">
        <v>116</v>
      </c>
      <c r="F15" s="17" t="s">
        <v>78</v>
      </c>
      <c r="G15" s="16" t="s">
        <v>62</v>
      </c>
      <c r="H15" s="16" t="s">
        <v>117</v>
      </c>
      <c r="I15" s="16">
        <v>2</v>
      </c>
      <c r="J15" s="16">
        <v>184</v>
      </c>
      <c r="K15" s="19" t="s">
        <v>118</v>
      </c>
      <c r="L15" s="23" t="s">
        <v>119</v>
      </c>
      <c r="M15" s="22">
        <v>48.653552</v>
      </c>
      <c r="N15" s="22">
        <v>40</v>
      </c>
      <c r="O15" s="22">
        <f t="shared" si="4"/>
        <v>40</v>
      </c>
      <c r="P15" s="22">
        <v>40</v>
      </c>
      <c r="Q15" s="22"/>
      <c r="R15" s="22"/>
      <c r="S15" s="22"/>
      <c r="T15" s="22"/>
      <c r="U15" s="22"/>
      <c r="V15" s="22"/>
      <c r="W15" s="22"/>
      <c r="X15" s="22"/>
      <c r="Y15" s="22"/>
      <c r="Z15" s="22"/>
      <c r="AA15" s="22"/>
      <c r="AB15" s="17">
        <v>495</v>
      </c>
      <c r="AC15" s="17">
        <v>1796</v>
      </c>
      <c r="AD15" s="17">
        <v>82</v>
      </c>
      <c r="AE15" s="17">
        <v>318</v>
      </c>
      <c r="AF15" s="17"/>
      <c r="AG15" s="17"/>
      <c r="AH15" s="17">
        <v>1</v>
      </c>
      <c r="AI15" s="17"/>
      <c r="AJ15" s="16"/>
      <c r="AK15" s="16"/>
      <c r="AL15" s="16"/>
      <c r="AM15" s="16"/>
      <c r="AN15" s="16"/>
      <c r="AO15" s="16"/>
      <c r="AP15" s="17" t="s">
        <v>57</v>
      </c>
      <c r="AQ15" s="17" t="s">
        <v>57</v>
      </c>
      <c r="AR15" s="9"/>
      <c r="AS15" s="49" t="s">
        <v>120</v>
      </c>
      <c r="AT15" s="49" t="s">
        <v>121</v>
      </c>
      <c r="AU15" s="19" t="s">
        <v>122</v>
      </c>
    </row>
    <row r="16" s="1" customFormat="1" ht="30" customHeight="1" spans="1:47">
      <c r="A16" s="16">
        <v>10</v>
      </c>
      <c r="B16" s="16" t="s">
        <v>58</v>
      </c>
      <c r="C16" s="17" t="s">
        <v>75</v>
      </c>
      <c r="D16" s="17" t="s">
        <v>123</v>
      </c>
      <c r="E16" s="17" t="s">
        <v>124</v>
      </c>
      <c r="F16" s="17" t="s">
        <v>125</v>
      </c>
      <c r="G16" s="16" t="s">
        <v>62</v>
      </c>
      <c r="H16" s="16" t="s">
        <v>27</v>
      </c>
      <c r="I16" s="16">
        <v>1</v>
      </c>
      <c r="J16" s="16">
        <v>0.422</v>
      </c>
      <c r="K16" s="19" t="s">
        <v>126</v>
      </c>
      <c r="L16" s="23" t="s">
        <v>127</v>
      </c>
      <c r="M16" s="22">
        <v>46</v>
      </c>
      <c r="N16" s="22">
        <v>40</v>
      </c>
      <c r="O16" s="22">
        <f t="shared" si="4"/>
        <v>40</v>
      </c>
      <c r="P16" s="22">
        <v>40</v>
      </c>
      <c r="Q16" s="22"/>
      <c r="R16" s="22"/>
      <c r="S16" s="22"/>
      <c r="T16" s="22"/>
      <c r="U16" s="22"/>
      <c r="V16" s="22"/>
      <c r="W16" s="22"/>
      <c r="X16" s="22"/>
      <c r="Y16" s="22"/>
      <c r="Z16" s="22"/>
      <c r="AA16" s="22"/>
      <c r="AB16" s="17">
        <v>320</v>
      </c>
      <c r="AC16" s="17">
        <v>1138</v>
      </c>
      <c r="AD16" s="17">
        <v>41</v>
      </c>
      <c r="AE16" s="17">
        <v>138</v>
      </c>
      <c r="AF16" s="17"/>
      <c r="AG16" s="17"/>
      <c r="AH16" s="17">
        <v>1</v>
      </c>
      <c r="AI16" s="17"/>
      <c r="AJ16" s="16"/>
      <c r="AK16" s="16"/>
      <c r="AL16" s="16"/>
      <c r="AM16" s="16"/>
      <c r="AN16" s="16"/>
      <c r="AO16" s="16"/>
      <c r="AP16" s="17" t="s">
        <v>57</v>
      </c>
      <c r="AQ16" s="17" t="s">
        <v>57</v>
      </c>
      <c r="AR16" s="9"/>
      <c r="AS16" s="19" t="s">
        <v>128</v>
      </c>
      <c r="AT16" s="50"/>
      <c r="AU16" s="19" t="s">
        <v>129</v>
      </c>
    </row>
    <row r="17" s="1" customFormat="1" ht="30" customHeight="1" spans="1:47">
      <c r="A17" s="16">
        <v>11</v>
      </c>
      <c r="B17" s="16" t="s">
        <v>58</v>
      </c>
      <c r="C17" s="17" t="s">
        <v>130</v>
      </c>
      <c r="D17" s="17" t="s">
        <v>131</v>
      </c>
      <c r="E17" s="17" t="s">
        <v>132</v>
      </c>
      <c r="F17" s="17" t="s">
        <v>125</v>
      </c>
      <c r="G17" s="16" t="s">
        <v>62</v>
      </c>
      <c r="H17" s="17" t="s">
        <v>27</v>
      </c>
      <c r="I17" s="16">
        <v>1</v>
      </c>
      <c r="J17" s="16">
        <v>0.07</v>
      </c>
      <c r="K17" s="19" t="s">
        <v>133</v>
      </c>
      <c r="L17" s="23" t="s">
        <v>127</v>
      </c>
      <c r="M17" s="22">
        <v>9.776333</v>
      </c>
      <c r="N17" s="22">
        <v>8</v>
      </c>
      <c r="O17" s="22">
        <f t="shared" si="4"/>
        <v>8</v>
      </c>
      <c r="P17" s="10"/>
      <c r="Q17" s="25">
        <v>8</v>
      </c>
      <c r="R17" s="10"/>
      <c r="S17" s="25"/>
      <c r="T17" s="10"/>
      <c r="U17" s="10"/>
      <c r="V17" s="10"/>
      <c r="W17" s="10"/>
      <c r="X17" s="10"/>
      <c r="Y17" s="10"/>
      <c r="Z17" s="10"/>
      <c r="AA17" s="10"/>
      <c r="AB17" s="17">
        <v>904</v>
      </c>
      <c r="AC17" s="17">
        <v>3715</v>
      </c>
      <c r="AD17" s="17">
        <v>258</v>
      </c>
      <c r="AE17" s="17">
        <v>1059</v>
      </c>
      <c r="AF17" s="17"/>
      <c r="AG17" s="17"/>
      <c r="AH17" s="17">
        <v>1</v>
      </c>
      <c r="AI17" s="10"/>
      <c r="AJ17" s="10"/>
      <c r="AK17" s="10"/>
      <c r="AL17" s="10"/>
      <c r="AM17" s="10"/>
      <c r="AN17" s="10"/>
      <c r="AO17" s="10"/>
      <c r="AP17" s="17" t="s">
        <v>57</v>
      </c>
      <c r="AQ17" s="17" t="s">
        <v>57</v>
      </c>
      <c r="AR17" s="46"/>
      <c r="AS17" s="19" t="s">
        <v>134</v>
      </c>
      <c r="AT17" s="47"/>
      <c r="AU17" s="19" t="s">
        <v>135</v>
      </c>
    </row>
    <row r="18" s="1" customFormat="1" ht="30" customHeight="1" spans="1:47">
      <c r="A18" s="16">
        <v>12</v>
      </c>
      <c r="B18" s="16" t="s">
        <v>58</v>
      </c>
      <c r="C18" s="17" t="s">
        <v>136</v>
      </c>
      <c r="D18" s="17" t="s">
        <v>137</v>
      </c>
      <c r="E18" s="17" t="s">
        <v>138</v>
      </c>
      <c r="F18" s="17" t="s">
        <v>125</v>
      </c>
      <c r="G18" s="16" t="s">
        <v>62</v>
      </c>
      <c r="H18" s="16" t="s">
        <v>27</v>
      </c>
      <c r="I18" s="16">
        <v>1</v>
      </c>
      <c r="J18" s="16">
        <v>0.7734</v>
      </c>
      <c r="K18" s="19" t="s">
        <v>139</v>
      </c>
      <c r="L18" s="23" t="s">
        <v>140</v>
      </c>
      <c r="M18" s="22">
        <v>83.304614</v>
      </c>
      <c r="N18" s="22">
        <v>71</v>
      </c>
      <c r="O18" s="22">
        <f t="shared" si="4"/>
        <v>71</v>
      </c>
      <c r="P18" s="10"/>
      <c r="Q18" s="25">
        <v>71</v>
      </c>
      <c r="R18" s="10"/>
      <c r="S18" s="25"/>
      <c r="T18" s="10"/>
      <c r="U18" s="10"/>
      <c r="V18" s="10"/>
      <c r="W18" s="10"/>
      <c r="X18" s="10"/>
      <c r="Y18" s="10"/>
      <c r="Z18" s="10"/>
      <c r="AA18" s="10"/>
      <c r="AB18" s="17">
        <v>1437</v>
      </c>
      <c r="AC18" s="17">
        <v>5369</v>
      </c>
      <c r="AD18" s="17">
        <v>244</v>
      </c>
      <c r="AE18" s="17">
        <v>1072</v>
      </c>
      <c r="AF18" s="17"/>
      <c r="AG18" s="17"/>
      <c r="AH18" s="17">
        <v>1</v>
      </c>
      <c r="AI18" s="10"/>
      <c r="AJ18" s="10"/>
      <c r="AK18" s="10"/>
      <c r="AL18" s="10"/>
      <c r="AM18" s="10"/>
      <c r="AN18" s="10"/>
      <c r="AO18" s="10"/>
      <c r="AP18" s="17" t="s">
        <v>57</v>
      </c>
      <c r="AQ18" s="17" t="s">
        <v>57</v>
      </c>
      <c r="AR18" s="46"/>
      <c r="AS18" s="19" t="s">
        <v>141</v>
      </c>
      <c r="AT18" s="47"/>
      <c r="AU18" s="19" t="s">
        <v>142</v>
      </c>
    </row>
    <row r="19" s="1" customFormat="1" ht="30" customHeight="1" spans="1:47">
      <c r="A19" s="16">
        <v>13</v>
      </c>
      <c r="B19" s="16" t="s">
        <v>58</v>
      </c>
      <c r="C19" s="17" t="s">
        <v>143</v>
      </c>
      <c r="D19" s="17" t="s">
        <v>144</v>
      </c>
      <c r="E19" s="17" t="s">
        <v>145</v>
      </c>
      <c r="F19" s="17" t="s">
        <v>125</v>
      </c>
      <c r="G19" s="16" t="s">
        <v>62</v>
      </c>
      <c r="H19" s="16" t="s">
        <v>146</v>
      </c>
      <c r="I19" s="16">
        <v>1</v>
      </c>
      <c r="J19" s="16">
        <v>75</v>
      </c>
      <c r="K19" s="19" t="s">
        <v>147</v>
      </c>
      <c r="L19" s="23" t="s">
        <v>140</v>
      </c>
      <c r="M19" s="22">
        <v>36.8652</v>
      </c>
      <c r="N19" s="22">
        <v>32</v>
      </c>
      <c r="O19" s="22">
        <f t="shared" si="4"/>
        <v>32</v>
      </c>
      <c r="P19" s="10"/>
      <c r="Q19" s="25">
        <v>32</v>
      </c>
      <c r="R19" s="10"/>
      <c r="S19" s="25"/>
      <c r="T19" s="10"/>
      <c r="U19" s="10"/>
      <c r="V19" s="10"/>
      <c r="W19" s="10"/>
      <c r="X19" s="10"/>
      <c r="Y19" s="10"/>
      <c r="Z19" s="10"/>
      <c r="AA19" s="10"/>
      <c r="AB19" s="17">
        <v>332</v>
      </c>
      <c r="AC19" s="17">
        <v>1332</v>
      </c>
      <c r="AD19" s="17">
        <v>35</v>
      </c>
      <c r="AE19" s="17">
        <v>131</v>
      </c>
      <c r="AF19" s="17"/>
      <c r="AG19" s="17"/>
      <c r="AH19" s="17">
        <v>1</v>
      </c>
      <c r="AI19" s="10"/>
      <c r="AJ19" s="10"/>
      <c r="AK19" s="10"/>
      <c r="AL19" s="10"/>
      <c r="AM19" s="10"/>
      <c r="AN19" s="10"/>
      <c r="AO19" s="10"/>
      <c r="AP19" s="17" t="s">
        <v>57</v>
      </c>
      <c r="AQ19" s="17" t="s">
        <v>57</v>
      </c>
      <c r="AR19" s="46"/>
      <c r="AS19" s="19" t="s">
        <v>148</v>
      </c>
      <c r="AT19" s="47"/>
      <c r="AU19" s="19" t="s">
        <v>149</v>
      </c>
    </row>
    <row r="20" s="1" customFormat="1" ht="30" customHeight="1" spans="1:47">
      <c r="A20" s="16">
        <v>14</v>
      </c>
      <c r="B20" s="16" t="s">
        <v>58</v>
      </c>
      <c r="C20" s="17" t="s">
        <v>150</v>
      </c>
      <c r="D20" s="17" t="s">
        <v>151</v>
      </c>
      <c r="E20" s="17" t="s">
        <v>152</v>
      </c>
      <c r="F20" s="17" t="s">
        <v>125</v>
      </c>
      <c r="G20" s="16" t="s">
        <v>62</v>
      </c>
      <c r="H20" s="16" t="s">
        <v>27</v>
      </c>
      <c r="I20" s="16">
        <v>1</v>
      </c>
      <c r="J20" s="16">
        <v>1.605</v>
      </c>
      <c r="K20" s="19" t="s">
        <v>153</v>
      </c>
      <c r="L20" s="23" t="s">
        <v>140</v>
      </c>
      <c r="M20" s="22">
        <v>38.06</v>
      </c>
      <c r="N20" s="22">
        <v>30</v>
      </c>
      <c r="O20" s="22">
        <f t="shared" si="4"/>
        <v>30</v>
      </c>
      <c r="P20" s="10"/>
      <c r="Q20" s="25">
        <v>30</v>
      </c>
      <c r="R20" s="10"/>
      <c r="S20" s="25"/>
      <c r="T20" s="10"/>
      <c r="U20" s="10"/>
      <c r="V20" s="10"/>
      <c r="W20" s="10"/>
      <c r="X20" s="10"/>
      <c r="Y20" s="10"/>
      <c r="Z20" s="10"/>
      <c r="AA20" s="10"/>
      <c r="AB20" s="17">
        <v>512</v>
      </c>
      <c r="AC20" s="17">
        <v>1871</v>
      </c>
      <c r="AD20" s="17">
        <v>60</v>
      </c>
      <c r="AE20" s="17">
        <v>206</v>
      </c>
      <c r="AF20" s="17"/>
      <c r="AG20" s="17"/>
      <c r="AH20" s="17">
        <v>1</v>
      </c>
      <c r="AI20" s="10"/>
      <c r="AJ20" s="10"/>
      <c r="AK20" s="10"/>
      <c r="AL20" s="10"/>
      <c r="AM20" s="10"/>
      <c r="AN20" s="10"/>
      <c r="AO20" s="10"/>
      <c r="AP20" s="17" t="s">
        <v>57</v>
      </c>
      <c r="AQ20" s="17" t="s">
        <v>57</v>
      </c>
      <c r="AR20" s="46"/>
      <c r="AS20" s="19" t="s">
        <v>154</v>
      </c>
      <c r="AT20" s="47"/>
      <c r="AU20" s="19" t="s">
        <v>155</v>
      </c>
    </row>
    <row r="21" s="1" customFormat="1" ht="30" customHeight="1" spans="1:47">
      <c r="A21" s="16">
        <v>15</v>
      </c>
      <c r="B21" s="16" t="s">
        <v>58</v>
      </c>
      <c r="C21" s="17" t="s">
        <v>100</v>
      </c>
      <c r="D21" s="17" t="s">
        <v>156</v>
      </c>
      <c r="E21" s="17" t="s">
        <v>157</v>
      </c>
      <c r="F21" s="17" t="s">
        <v>125</v>
      </c>
      <c r="G21" s="16" t="s">
        <v>62</v>
      </c>
      <c r="H21" s="16" t="s">
        <v>27</v>
      </c>
      <c r="I21" s="16">
        <v>1</v>
      </c>
      <c r="J21" s="16">
        <v>0.18</v>
      </c>
      <c r="K21" s="19" t="s">
        <v>158</v>
      </c>
      <c r="L21" s="23" t="s">
        <v>140</v>
      </c>
      <c r="M21" s="22">
        <v>13.7758</v>
      </c>
      <c r="N21" s="22">
        <v>11</v>
      </c>
      <c r="O21" s="22">
        <f t="shared" si="4"/>
        <v>11</v>
      </c>
      <c r="P21" s="10"/>
      <c r="Q21" s="25">
        <v>11</v>
      </c>
      <c r="R21" s="10"/>
      <c r="S21" s="25"/>
      <c r="T21" s="10"/>
      <c r="U21" s="10"/>
      <c r="V21" s="10"/>
      <c r="W21" s="10"/>
      <c r="X21" s="10"/>
      <c r="Y21" s="10"/>
      <c r="Z21" s="10"/>
      <c r="AA21" s="10"/>
      <c r="AB21" s="17">
        <v>404</v>
      </c>
      <c r="AC21" s="17">
        <v>1502</v>
      </c>
      <c r="AD21" s="17">
        <v>69</v>
      </c>
      <c r="AE21" s="17">
        <v>230</v>
      </c>
      <c r="AF21" s="17">
        <v>0</v>
      </c>
      <c r="AG21" s="17">
        <v>0</v>
      </c>
      <c r="AH21" s="17">
        <v>1</v>
      </c>
      <c r="AI21" s="10"/>
      <c r="AJ21" s="10"/>
      <c r="AK21" s="10"/>
      <c r="AL21" s="10"/>
      <c r="AM21" s="10"/>
      <c r="AN21" s="10"/>
      <c r="AO21" s="10"/>
      <c r="AP21" s="17" t="s">
        <v>57</v>
      </c>
      <c r="AQ21" s="17" t="s">
        <v>57</v>
      </c>
      <c r="AR21" s="46"/>
      <c r="AS21" s="19" t="s">
        <v>159</v>
      </c>
      <c r="AT21" s="47"/>
      <c r="AU21" s="19" t="s">
        <v>160</v>
      </c>
    </row>
    <row r="22" s="1" customFormat="1" ht="30" customHeight="1" spans="1:47">
      <c r="A22" s="16">
        <v>16</v>
      </c>
      <c r="B22" s="16" t="s">
        <v>58</v>
      </c>
      <c r="C22" s="17" t="s">
        <v>100</v>
      </c>
      <c r="D22" s="17" t="s">
        <v>161</v>
      </c>
      <c r="E22" s="17" t="s">
        <v>162</v>
      </c>
      <c r="F22" s="17" t="s">
        <v>125</v>
      </c>
      <c r="G22" s="16" t="s">
        <v>62</v>
      </c>
      <c r="H22" s="16" t="s">
        <v>117</v>
      </c>
      <c r="I22" s="16">
        <v>2</v>
      </c>
      <c r="J22" s="16">
        <v>52</v>
      </c>
      <c r="K22" s="19" t="s">
        <v>163</v>
      </c>
      <c r="L22" s="23" t="s">
        <v>140</v>
      </c>
      <c r="M22" s="22">
        <v>13.822087</v>
      </c>
      <c r="N22" s="22">
        <v>11</v>
      </c>
      <c r="O22" s="22">
        <f t="shared" si="4"/>
        <v>11</v>
      </c>
      <c r="P22" s="10"/>
      <c r="Q22" s="25">
        <v>11</v>
      </c>
      <c r="R22" s="10"/>
      <c r="S22" s="25"/>
      <c r="T22" s="10"/>
      <c r="U22" s="10"/>
      <c r="V22" s="10"/>
      <c r="W22" s="10"/>
      <c r="X22" s="10"/>
      <c r="Y22" s="10"/>
      <c r="Z22" s="10"/>
      <c r="AA22" s="10"/>
      <c r="AB22" s="17">
        <v>468</v>
      </c>
      <c r="AC22" s="17">
        <v>1676</v>
      </c>
      <c r="AD22" s="17">
        <v>57</v>
      </c>
      <c r="AE22" s="17">
        <v>205</v>
      </c>
      <c r="AF22" s="17">
        <v>0</v>
      </c>
      <c r="AG22" s="17">
        <v>0</v>
      </c>
      <c r="AH22" s="17"/>
      <c r="AI22" s="10">
        <v>1</v>
      </c>
      <c r="AJ22" s="10"/>
      <c r="AK22" s="10"/>
      <c r="AL22" s="10"/>
      <c r="AM22" s="10"/>
      <c r="AN22" s="10"/>
      <c r="AO22" s="10"/>
      <c r="AP22" s="17" t="s">
        <v>57</v>
      </c>
      <c r="AQ22" s="17" t="s">
        <v>57</v>
      </c>
      <c r="AR22" s="46"/>
      <c r="AS22" s="19" t="s">
        <v>164</v>
      </c>
      <c r="AT22" s="47"/>
      <c r="AU22" s="19" t="s">
        <v>165</v>
      </c>
    </row>
    <row r="23" s="1" customFormat="1" ht="30" customHeight="1" spans="1:47">
      <c r="A23" s="16">
        <v>17</v>
      </c>
      <c r="B23" s="16" t="s">
        <v>58</v>
      </c>
      <c r="C23" s="17" t="s">
        <v>59</v>
      </c>
      <c r="D23" s="17"/>
      <c r="E23" s="17" t="s">
        <v>166</v>
      </c>
      <c r="F23" s="17" t="s">
        <v>61</v>
      </c>
      <c r="G23" s="16" t="s">
        <v>62</v>
      </c>
      <c r="H23" s="16" t="s">
        <v>63</v>
      </c>
      <c r="I23" s="16">
        <v>1</v>
      </c>
      <c r="J23" s="16" t="s">
        <v>167</v>
      </c>
      <c r="K23" s="19" t="s">
        <v>168</v>
      </c>
      <c r="L23" s="23" t="s">
        <v>140</v>
      </c>
      <c r="M23" s="22">
        <v>10</v>
      </c>
      <c r="N23" s="22">
        <v>10</v>
      </c>
      <c r="O23" s="22">
        <f t="shared" si="4"/>
        <v>10</v>
      </c>
      <c r="P23" s="10"/>
      <c r="Q23" s="25">
        <v>10</v>
      </c>
      <c r="R23" s="10"/>
      <c r="S23" s="25"/>
      <c r="T23" s="10"/>
      <c r="U23" s="10"/>
      <c r="V23" s="10"/>
      <c r="W23" s="10"/>
      <c r="X23" s="10"/>
      <c r="Y23" s="10"/>
      <c r="Z23" s="10"/>
      <c r="AA23" s="10"/>
      <c r="AB23" s="10"/>
      <c r="AC23" s="10"/>
      <c r="AD23" s="10"/>
      <c r="AE23" s="10"/>
      <c r="AF23" s="10"/>
      <c r="AG23" s="10"/>
      <c r="AH23" s="17"/>
      <c r="AI23" s="10"/>
      <c r="AJ23" s="10"/>
      <c r="AK23" s="10"/>
      <c r="AL23" s="10"/>
      <c r="AM23" s="10"/>
      <c r="AN23" s="10"/>
      <c r="AO23" s="10"/>
      <c r="AP23" s="17" t="s">
        <v>57</v>
      </c>
      <c r="AQ23" s="17" t="s">
        <v>57</v>
      </c>
      <c r="AR23" s="46"/>
      <c r="AS23" s="19" t="s">
        <v>169</v>
      </c>
      <c r="AT23" s="47"/>
      <c r="AU23" s="19" t="s">
        <v>170</v>
      </c>
    </row>
    <row r="24" s="1" customFormat="1" ht="30" customHeight="1" spans="1:47">
      <c r="A24" s="14" t="s">
        <v>56</v>
      </c>
      <c r="B24" s="15"/>
      <c r="C24" s="15"/>
      <c r="D24" s="15"/>
      <c r="E24" s="15"/>
      <c r="F24" s="15"/>
      <c r="G24" s="15"/>
      <c r="H24" s="15"/>
      <c r="I24" s="15"/>
      <c r="J24" s="15"/>
      <c r="K24" s="15"/>
      <c r="L24" s="21"/>
      <c r="M24" s="10">
        <f>SUM(M25:M62)</f>
        <v>2351.724069</v>
      </c>
      <c r="N24" s="10">
        <f>SUM(N25:N62)</f>
        <v>2212</v>
      </c>
      <c r="O24" s="10">
        <f t="shared" ref="N24:AA24" si="5">SUM(O25:O62)</f>
        <v>2212</v>
      </c>
      <c r="P24" s="10">
        <f t="shared" si="5"/>
        <v>2212</v>
      </c>
      <c r="Q24" s="10">
        <f t="shared" si="5"/>
        <v>0</v>
      </c>
      <c r="R24" s="10">
        <f t="shared" si="5"/>
        <v>0</v>
      </c>
      <c r="S24" s="10">
        <f t="shared" si="5"/>
        <v>0</v>
      </c>
      <c r="T24" s="10">
        <f t="shared" si="5"/>
        <v>0</v>
      </c>
      <c r="U24" s="10">
        <f t="shared" si="5"/>
        <v>0</v>
      </c>
      <c r="V24" s="10">
        <f t="shared" si="5"/>
        <v>0</v>
      </c>
      <c r="W24" s="10">
        <f t="shared" si="5"/>
        <v>0</v>
      </c>
      <c r="X24" s="10">
        <f t="shared" si="5"/>
        <v>0</v>
      </c>
      <c r="Y24" s="10">
        <f t="shared" si="5"/>
        <v>0</v>
      </c>
      <c r="Z24" s="10">
        <f t="shared" si="5"/>
        <v>0</v>
      </c>
      <c r="AA24" s="10">
        <f t="shared" si="5"/>
        <v>0</v>
      </c>
      <c r="AB24" s="10">
        <f t="shared" ref="AA24:AO24" si="6">SUM(AB25:AB62)</f>
        <v>18227</v>
      </c>
      <c r="AC24" s="10">
        <f t="shared" si="6"/>
        <v>67115</v>
      </c>
      <c r="AD24" s="10">
        <f t="shared" si="6"/>
        <v>4637</v>
      </c>
      <c r="AE24" s="10">
        <f t="shared" si="6"/>
        <v>18161</v>
      </c>
      <c r="AF24" s="10">
        <f t="shared" si="6"/>
        <v>70</v>
      </c>
      <c r="AG24" s="10">
        <f t="shared" si="6"/>
        <v>256</v>
      </c>
      <c r="AH24" s="10">
        <f t="shared" si="6"/>
        <v>37</v>
      </c>
      <c r="AI24" s="10">
        <f t="shared" si="6"/>
        <v>28</v>
      </c>
      <c r="AJ24" s="10">
        <f t="shared" si="6"/>
        <v>0</v>
      </c>
      <c r="AK24" s="10">
        <f t="shared" si="6"/>
        <v>0</v>
      </c>
      <c r="AL24" s="10">
        <f t="shared" si="6"/>
        <v>0</v>
      </c>
      <c r="AM24" s="10">
        <f t="shared" si="6"/>
        <v>0</v>
      </c>
      <c r="AN24" s="10">
        <f t="shared" si="6"/>
        <v>0</v>
      </c>
      <c r="AO24" s="10">
        <f t="shared" si="6"/>
        <v>0</v>
      </c>
      <c r="AP24" s="17" t="s">
        <v>171</v>
      </c>
      <c r="AQ24" s="10"/>
      <c r="AR24" s="46"/>
      <c r="AS24" s="47"/>
      <c r="AT24" s="47"/>
      <c r="AU24" s="48"/>
    </row>
    <row r="25" s="3" customFormat="1" ht="30" customHeight="1" spans="1:47">
      <c r="A25" s="16">
        <v>18</v>
      </c>
      <c r="B25" s="18" t="s">
        <v>58</v>
      </c>
      <c r="C25" s="17" t="s">
        <v>59</v>
      </c>
      <c r="D25" s="17" t="s">
        <v>59</v>
      </c>
      <c r="E25" s="17" t="s">
        <v>172</v>
      </c>
      <c r="F25" s="17" t="s">
        <v>70</v>
      </c>
      <c r="G25" s="18" t="s">
        <v>62</v>
      </c>
      <c r="H25" s="18"/>
      <c r="I25" s="18"/>
      <c r="J25" s="18"/>
      <c r="K25" s="19" t="s">
        <v>173</v>
      </c>
      <c r="L25" s="9" t="s">
        <v>66</v>
      </c>
      <c r="M25" s="24">
        <v>82.301764</v>
      </c>
      <c r="N25" s="24">
        <v>82.301764</v>
      </c>
      <c r="O25" s="22">
        <f>P25+Q25+R25+S25+T25+U25+V25+W25+X25</f>
        <v>82.301764</v>
      </c>
      <c r="P25" s="24">
        <v>82.301764</v>
      </c>
      <c r="Q25" s="22"/>
      <c r="R25" s="22"/>
      <c r="S25" s="22"/>
      <c r="T25" s="22"/>
      <c r="U25" s="22"/>
      <c r="V25" s="22"/>
      <c r="W25" s="22"/>
      <c r="X25" s="22"/>
      <c r="Y25" s="22"/>
      <c r="Z25" s="22"/>
      <c r="AA25" s="22"/>
      <c r="AB25" s="17">
        <v>3572</v>
      </c>
      <c r="AC25" s="17">
        <v>12242</v>
      </c>
      <c r="AD25" s="17">
        <v>856</v>
      </c>
      <c r="AE25" s="17">
        <v>3111</v>
      </c>
      <c r="AF25" s="17"/>
      <c r="AG25" s="17"/>
      <c r="AH25" s="17">
        <v>16</v>
      </c>
      <c r="AI25" s="17">
        <v>13</v>
      </c>
      <c r="AJ25" s="18"/>
      <c r="AK25" s="18"/>
      <c r="AL25" s="18"/>
      <c r="AM25" s="18"/>
      <c r="AN25" s="18"/>
      <c r="AO25" s="18"/>
      <c r="AP25" s="17" t="s">
        <v>171</v>
      </c>
      <c r="AQ25" s="17" t="s">
        <v>171</v>
      </c>
      <c r="AR25" s="17"/>
      <c r="AS25" s="36"/>
      <c r="AT25" s="36"/>
      <c r="AU25" s="51" t="s">
        <v>74</v>
      </c>
    </row>
    <row r="26" s="3" customFormat="1" ht="30" customHeight="1" spans="1:47">
      <c r="A26" s="16">
        <v>19</v>
      </c>
      <c r="B26" s="18" t="s">
        <v>58</v>
      </c>
      <c r="C26" s="17" t="s">
        <v>174</v>
      </c>
      <c r="D26" s="17" t="s">
        <v>175</v>
      </c>
      <c r="E26" s="17" t="s">
        <v>176</v>
      </c>
      <c r="F26" s="17" t="s">
        <v>125</v>
      </c>
      <c r="G26" s="18" t="s">
        <v>62</v>
      </c>
      <c r="H26" s="17" t="s">
        <v>146</v>
      </c>
      <c r="I26" s="25">
        <v>1</v>
      </c>
      <c r="J26" s="17">
        <v>6.9</v>
      </c>
      <c r="K26" s="19" t="s">
        <v>177</v>
      </c>
      <c r="L26" s="17" t="s">
        <v>178</v>
      </c>
      <c r="M26" s="24">
        <v>28.79</v>
      </c>
      <c r="N26" s="24">
        <v>27</v>
      </c>
      <c r="O26" s="22">
        <f t="shared" ref="O26:O62" si="7">P26+Q26+R26+S26+T26+U26+V26+W26+X26</f>
        <v>27</v>
      </c>
      <c r="P26" s="24">
        <v>27</v>
      </c>
      <c r="Q26" s="22"/>
      <c r="R26" s="22"/>
      <c r="S26" s="22"/>
      <c r="T26" s="22"/>
      <c r="U26" s="22"/>
      <c r="V26" s="22"/>
      <c r="W26" s="22"/>
      <c r="X26" s="22"/>
      <c r="Y26" s="22"/>
      <c r="Z26" s="22"/>
      <c r="AA26" s="22"/>
      <c r="AB26" s="17">
        <v>53</v>
      </c>
      <c r="AC26" s="17">
        <v>253</v>
      </c>
      <c r="AD26" s="17">
        <v>16</v>
      </c>
      <c r="AE26" s="17">
        <v>64</v>
      </c>
      <c r="AF26" s="17"/>
      <c r="AG26" s="17"/>
      <c r="AH26" s="17">
        <v>1</v>
      </c>
      <c r="AI26" s="17"/>
      <c r="AJ26" s="18"/>
      <c r="AK26" s="18"/>
      <c r="AL26" s="18"/>
      <c r="AM26" s="18"/>
      <c r="AN26" s="18"/>
      <c r="AO26" s="18"/>
      <c r="AP26" s="17" t="s">
        <v>171</v>
      </c>
      <c r="AQ26" s="17" t="s">
        <v>174</v>
      </c>
      <c r="AR26" s="17"/>
      <c r="AS26" s="19" t="s">
        <v>179</v>
      </c>
      <c r="AT26" s="52"/>
      <c r="AU26" s="37" t="s">
        <v>180</v>
      </c>
    </row>
    <row r="27" s="3" customFormat="1" ht="30" customHeight="1" spans="1:47">
      <c r="A27" s="16">
        <v>20</v>
      </c>
      <c r="B27" s="18" t="s">
        <v>58</v>
      </c>
      <c r="C27" s="17" t="s">
        <v>174</v>
      </c>
      <c r="D27" s="17" t="s">
        <v>175</v>
      </c>
      <c r="E27" s="17" t="s">
        <v>181</v>
      </c>
      <c r="F27" s="17" t="s">
        <v>125</v>
      </c>
      <c r="G27" s="18" t="s">
        <v>62</v>
      </c>
      <c r="H27" s="17" t="s">
        <v>146</v>
      </c>
      <c r="I27" s="17">
        <v>1</v>
      </c>
      <c r="J27" s="17">
        <v>2.7</v>
      </c>
      <c r="K27" s="19" t="s">
        <v>182</v>
      </c>
      <c r="L27" s="17" t="s">
        <v>178</v>
      </c>
      <c r="M27" s="24">
        <v>48.39</v>
      </c>
      <c r="N27" s="24">
        <v>46</v>
      </c>
      <c r="O27" s="22">
        <f t="shared" si="7"/>
        <v>46</v>
      </c>
      <c r="P27" s="24">
        <v>46</v>
      </c>
      <c r="Q27" s="22"/>
      <c r="R27" s="22"/>
      <c r="S27" s="22"/>
      <c r="T27" s="22"/>
      <c r="U27" s="22"/>
      <c r="V27" s="22"/>
      <c r="W27" s="22"/>
      <c r="X27" s="22"/>
      <c r="Y27" s="22"/>
      <c r="Z27" s="22"/>
      <c r="AA27" s="22"/>
      <c r="AB27" s="17">
        <v>53</v>
      </c>
      <c r="AC27" s="17">
        <v>253</v>
      </c>
      <c r="AD27" s="17">
        <v>16</v>
      </c>
      <c r="AE27" s="17">
        <v>64</v>
      </c>
      <c r="AF27" s="17"/>
      <c r="AG27" s="17"/>
      <c r="AH27" s="17">
        <v>1</v>
      </c>
      <c r="AI27" s="17"/>
      <c r="AJ27" s="18"/>
      <c r="AK27" s="18"/>
      <c r="AL27" s="18"/>
      <c r="AM27" s="18"/>
      <c r="AN27" s="18"/>
      <c r="AO27" s="18"/>
      <c r="AP27" s="17" t="s">
        <v>171</v>
      </c>
      <c r="AQ27" s="17" t="s">
        <v>174</v>
      </c>
      <c r="AR27" s="17"/>
      <c r="AS27" s="19" t="s">
        <v>183</v>
      </c>
      <c r="AT27" s="52"/>
      <c r="AU27" s="37" t="s">
        <v>184</v>
      </c>
    </row>
    <row r="28" s="3" customFormat="1" ht="30" customHeight="1" spans="1:47">
      <c r="A28" s="16">
        <v>21</v>
      </c>
      <c r="B28" s="18" t="s">
        <v>58</v>
      </c>
      <c r="C28" s="17" t="s">
        <v>174</v>
      </c>
      <c r="D28" s="17" t="s">
        <v>185</v>
      </c>
      <c r="E28" s="17" t="s">
        <v>186</v>
      </c>
      <c r="F28" s="17" t="s">
        <v>125</v>
      </c>
      <c r="G28" s="18" t="s">
        <v>62</v>
      </c>
      <c r="H28" s="17" t="s">
        <v>187</v>
      </c>
      <c r="I28" s="17">
        <v>1</v>
      </c>
      <c r="J28" s="17">
        <v>6.1</v>
      </c>
      <c r="K28" s="19" t="s">
        <v>188</v>
      </c>
      <c r="L28" s="17" t="s">
        <v>189</v>
      </c>
      <c r="M28" s="24">
        <v>41.6</v>
      </c>
      <c r="N28" s="24">
        <v>39</v>
      </c>
      <c r="O28" s="22">
        <f t="shared" si="7"/>
        <v>39</v>
      </c>
      <c r="P28" s="24">
        <v>39</v>
      </c>
      <c r="Q28" s="22"/>
      <c r="R28" s="22"/>
      <c r="S28" s="22"/>
      <c r="T28" s="22"/>
      <c r="U28" s="22"/>
      <c r="V28" s="22"/>
      <c r="W28" s="22"/>
      <c r="X28" s="22"/>
      <c r="Y28" s="22"/>
      <c r="Z28" s="22"/>
      <c r="AA28" s="22"/>
      <c r="AB28" s="17">
        <v>1211</v>
      </c>
      <c r="AC28" s="17">
        <v>4110</v>
      </c>
      <c r="AD28" s="17">
        <v>250</v>
      </c>
      <c r="AE28" s="17">
        <v>1057</v>
      </c>
      <c r="AF28" s="17"/>
      <c r="AG28" s="17"/>
      <c r="AH28" s="17"/>
      <c r="AI28" s="17">
        <v>1</v>
      </c>
      <c r="AJ28" s="18"/>
      <c r="AK28" s="18"/>
      <c r="AL28" s="18"/>
      <c r="AM28" s="18"/>
      <c r="AN28" s="18"/>
      <c r="AO28" s="18"/>
      <c r="AP28" s="17" t="s">
        <v>171</v>
      </c>
      <c r="AQ28" s="17" t="s">
        <v>174</v>
      </c>
      <c r="AR28" s="17"/>
      <c r="AS28" s="53" t="s">
        <v>190</v>
      </c>
      <c r="AT28" s="52"/>
      <c r="AU28" s="54" t="s">
        <v>191</v>
      </c>
    </row>
    <row r="29" s="3" customFormat="1" ht="30" customHeight="1" spans="1:47">
      <c r="A29" s="16">
        <v>22</v>
      </c>
      <c r="B29" s="18" t="s">
        <v>58</v>
      </c>
      <c r="C29" s="17" t="s">
        <v>174</v>
      </c>
      <c r="D29" s="17" t="s">
        <v>185</v>
      </c>
      <c r="E29" s="17" t="s">
        <v>192</v>
      </c>
      <c r="F29" s="17" t="s">
        <v>125</v>
      </c>
      <c r="G29" s="18" t="s">
        <v>62</v>
      </c>
      <c r="H29" s="18" t="s">
        <v>187</v>
      </c>
      <c r="I29" s="18">
        <v>1</v>
      </c>
      <c r="J29" s="18" t="s">
        <v>193</v>
      </c>
      <c r="K29" s="26" t="s">
        <v>194</v>
      </c>
      <c r="L29" s="27" t="s">
        <v>195</v>
      </c>
      <c r="M29" s="28">
        <v>137.798217</v>
      </c>
      <c r="N29" s="24">
        <v>132</v>
      </c>
      <c r="O29" s="22">
        <f t="shared" si="7"/>
        <v>132</v>
      </c>
      <c r="P29" s="24">
        <v>132</v>
      </c>
      <c r="Q29" s="22"/>
      <c r="R29" s="22"/>
      <c r="S29" s="22"/>
      <c r="T29" s="22"/>
      <c r="U29" s="22"/>
      <c r="V29" s="22"/>
      <c r="W29" s="22"/>
      <c r="X29" s="22"/>
      <c r="Y29" s="22"/>
      <c r="Z29" s="22"/>
      <c r="AA29" s="22"/>
      <c r="AB29" s="17">
        <v>1211</v>
      </c>
      <c r="AC29" s="17">
        <v>4110</v>
      </c>
      <c r="AD29" s="17">
        <v>250</v>
      </c>
      <c r="AE29" s="17">
        <v>1057</v>
      </c>
      <c r="AF29" s="17"/>
      <c r="AG29" s="17"/>
      <c r="AH29" s="17">
        <v>1</v>
      </c>
      <c r="AI29" s="17"/>
      <c r="AJ29" s="18"/>
      <c r="AK29" s="18"/>
      <c r="AL29" s="18"/>
      <c r="AM29" s="18"/>
      <c r="AN29" s="18"/>
      <c r="AO29" s="18"/>
      <c r="AP29" s="17" t="s">
        <v>171</v>
      </c>
      <c r="AQ29" s="17" t="s">
        <v>174</v>
      </c>
      <c r="AR29" s="17"/>
      <c r="AS29" s="19" t="s">
        <v>196</v>
      </c>
      <c r="AT29" s="19"/>
      <c r="AU29" s="37" t="s">
        <v>197</v>
      </c>
    </row>
    <row r="30" s="3" customFormat="1" ht="30" customHeight="1" spans="1:47">
      <c r="A30" s="16">
        <v>23</v>
      </c>
      <c r="B30" s="17" t="s">
        <v>58</v>
      </c>
      <c r="C30" s="17" t="s">
        <v>143</v>
      </c>
      <c r="D30" s="17" t="s">
        <v>198</v>
      </c>
      <c r="E30" s="17" t="s">
        <v>199</v>
      </c>
      <c r="F30" s="17" t="s">
        <v>125</v>
      </c>
      <c r="G30" s="17" t="s">
        <v>62</v>
      </c>
      <c r="H30" s="17" t="s">
        <v>27</v>
      </c>
      <c r="I30" s="17">
        <v>1</v>
      </c>
      <c r="J30" s="17">
        <v>4.2</v>
      </c>
      <c r="K30" s="26" t="s">
        <v>200</v>
      </c>
      <c r="L30" s="17" t="s">
        <v>178</v>
      </c>
      <c r="M30" s="25">
        <v>32.1292</v>
      </c>
      <c r="N30" s="24">
        <v>32</v>
      </c>
      <c r="O30" s="22">
        <f t="shared" si="7"/>
        <v>30</v>
      </c>
      <c r="P30" s="24">
        <v>30</v>
      </c>
      <c r="Q30" s="22"/>
      <c r="R30" s="22"/>
      <c r="S30" s="22"/>
      <c r="T30" s="22"/>
      <c r="U30" s="22"/>
      <c r="V30" s="22"/>
      <c r="W30" s="22"/>
      <c r="X30" s="22"/>
      <c r="Y30" s="22"/>
      <c r="Z30" s="22"/>
      <c r="AA30" s="22"/>
      <c r="AB30" s="17">
        <v>246</v>
      </c>
      <c r="AC30" s="17">
        <v>987</v>
      </c>
      <c r="AD30" s="17">
        <v>26</v>
      </c>
      <c r="AE30" s="17">
        <v>105</v>
      </c>
      <c r="AF30" s="17"/>
      <c r="AG30" s="17"/>
      <c r="AH30" s="17">
        <v>1</v>
      </c>
      <c r="AI30" s="17"/>
      <c r="AJ30" s="17"/>
      <c r="AK30" s="17"/>
      <c r="AL30" s="17"/>
      <c r="AM30" s="17"/>
      <c r="AN30" s="17"/>
      <c r="AO30" s="18"/>
      <c r="AP30" s="17" t="s">
        <v>171</v>
      </c>
      <c r="AQ30" s="17" t="s">
        <v>143</v>
      </c>
      <c r="AR30" s="17"/>
      <c r="AS30" s="53" t="s">
        <v>201</v>
      </c>
      <c r="AT30" s="53"/>
      <c r="AU30" s="54" t="s">
        <v>202</v>
      </c>
    </row>
    <row r="31" s="3" customFormat="1" ht="30" customHeight="1" spans="1:47">
      <c r="A31" s="16">
        <v>24</v>
      </c>
      <c r="B31" s="17" t="s">
        <v>58</v>
      </c>
      <c r="C31" s="17" t="s">
        <v>143</v>
      </c>
      <c r="D31" s="17" t="s">
        <v>203</v>
      </c>
      <c r="E31" s="17" t="s">
        <v>204</v>
      </c>
      <c r="F31" s="17" t="s">
        <v>125</v>
      </c>
      <c r="G31" s="17" t="s">
        <v>62</v>
      </c>
      <c r="H31" s="17" t="s">
        <v>27</v>
      </c>
      <c r="I31" s="17">
        <v>1</v>
      </c>
      <c r="J31" s="17">
        <v>3.1</v>
      </c>
      <c r="K31" s="26" t="s">
        <v>205</v>
      </c>
      <c r="L31" s="17" t="s">
        <v>178</v>
      </c>
      <c r="M31" s="25">
        <v>26.8286</v>
      </c>
      <c r="N31" s="24">
        <v>26</v>
      </c>
      <c r="O31" s="22">
        <f t="shared" si="7"/>
        <v>23</v>
      </c>
      <c r="P31" s="24">
        <v>23</v>
      </c>
      <c r="Q31" s="22"/>
      <c r="R31" s="22"/>
      <c r="S31" s="22"/>
      <c r="T31" s="22"/>
      <c r="U31" s="22"/>
      <c r="V31" s="22"/>
      <c r="W31" s="22"/>
      <c r="X31" s="22"/>
      <c r="Y31" s="22"/>
      <c r="Z31" s="22"/>
      <c r="AA31" s="22"/>
      <c r="AB31" s="17">
        <v>110</v>
      </c>
      <c r="AC31" s="17">
        <v>450</v>
      </c>
      <c r="AD31" s="17"/>
      <c r="AE31" s="17"/>
      <c r="AF31" s="17"/>
      <c r="AG31" s="17"/>
      <c r="AH31" s="17">
        <v>1</v>
      </c>
      <c r="AI31" s="17"/>
      <c r="AJ31" s="17"/>
      <c r="AK31" s="17"/>
      <c r="AL31" s="17"/>
      <c r="AM31" s="17"/>
      <c r="AN31" s="17"/>
      <c r="AO31" s="18"/>
      <c r="AP31" s="17" t="s">
        <v>171</v>
      </c>
      <c r="AQ31" s="17" t="s">
        <v>143</v>
      </c>
      <c r="AR31" s="17"/>
      <c r="AS31" s="53" t="s">
        <v>206</v>
      </c>
      <c r="AT31" s="53"/>
      <c r="AU31" s="54" t="s">
        <v>207</v>
      </c>
    </row>
    <row r="32" s="3" customFormat="1" ht="30" customHeight="1" spans="1:47">
      <c r="A32" s="16">
        <v>25</v>
      </c>
      <c r="B32" s="17" t="s">
        <v>58</v>
      </c>
      <c r="C32" s="17" t="s">
        <v>143</v>
      </c>
      <c r="D32" s="17" t="s">
        <v>203</v>
      </c>
      <c r="E32" s="17" t="s">
        <v>208</v>
      </c>
      <c r="F32" s="17" t="s">
        <v>78</v>
      </c>
      <c r="G32" s="17" t="s">
        <v>62</v>
      </c>
      <c r="H32" s="17" t="s">
        <v>27</v>
      </c>
      <c r="I32" s="17">
        <v>1</v>
      </c>
      <c r="J32" s="17">
        <v>2.5</v>
      </c>
      <c r="K32" s="26" t="s">
        <v>209</v>
      </c>
      <c r="L32" s="17" t="s">
        <v>178</v>
      </c>
      <c r="M32" s="25">
        <v>55.2381</v>
      </c>
      <c r="N32" s="24">
        <v>55</v>
      </c>
      <c r="O32" s="22">
        <f t="shared" si="7"/>
        <v>49</v>
      </c>
      <c r="P32" s="24">
        <v>49</v>
      </c>
      <c r="Q32" s="22"/>
      <c r="R32" s="22"/>
      <c r="S32" s="22"/>
      <c r="T32" s="22"/>
      <c r="U32" s="22"/>
      <c r="V32" s="22"/>
      <c r="W32" s="22"/>
      <c r="X32" s="22"/>
      <c r="Y32" s="22"/>
      <c r="Z32" s="22"/>
      <c r="AA32" s="22"/>
      <c r="AB32" s="17">
        <v>110</v>
      </c>
      <c r="AC32" s="17">
        <v>450</v>
      </c>
      <c r="AD32" s="17"/>
      <c r="AE32" s="17"/>
      <c r="AF32" s="17"/>
      <c r="AG32" s="17"/>
      <c r="AH32" s="17">
        <v>1</v>
      </c>
      <c r="AI32" s="17"/>
      <c r="AJ32" s="17"/>
      <c r="AK32" s="17"/>
      <c r="AL32" s="17"/>
      <c r="AM32" s="17"/>
      <c r="AN32" s="17"/>
      <c r="AO32" s="18"/>
      <c r="AP32" s="17" t="s">
        <v>171</v>
      </c>
      <c r="AQ32" s="17" t="s">
        <v>143</v>
      </c>
      <c r="AR32" s="17"/>
      <c r="AS32" s="53" t="s">
        <v>210</v>
      </c>
      <c r="AT32" s="53"/>
      <c r="AU32" s="54" t="s">
        <v>211</v>
      </c>
    </row>
    <row r="33" s="3" customFormat="1" ht="30" customHeight="1" spans="1:47">
      <c r="A33" s="16">
        <v>26</v>
      </c>
      <c r="B33" s="18" t="s">
        <v>58</v>
      </c>
      <c r="C33" s="17" t="s">
        <v>114</v>
      </c>
      <c r="D33" s="17" t="s">
        <v>212</v>
      </c>
      <c r="E33" s="17" t="s">
        <v>213</v>
      </c>
      <c r="F33" s="17" t="s">
        <v>125</v>
      </c>
      <c r="G33" s="17" t="s">
        <v>62</v>
      </c>
      <c r="H33" s="18" t="s">
        <v>187</v>
      </c>
      <c r="I33" s="18">
        <v>1</v>
      </c>
      <c r="J33" s="18" t="s">
        <v>193</v>
      </c>
      <c r="K33" s="26" t="s">
        <v>214</v>
      </c>
      <c r="L33" s="27" t="s">
        <v>215</v>
      </c>
      <c r="M33" s="25">
        <v>26.1593</v>
      </c>
      <c r="N33" s="24">
        <v>20</v>
      </c>
      <c r="O33" s="22">
        <f t="shared" si="7"/>
        <v>52</v>
      </c>
      <c r="P33" s="24">
        <v>52</v>
      </c>
      <c r="Q33" s="22"/>
      <c r="R33" s="22"/>
      <c r="S33" s="22"/>
      <c r="T33" s="22"/>
      <c r="U33" s="22"/>
      <c r="V33" s="22"/>
      <c r="W33" s="22"/>
      <c r="X33" s="22"/>
      <c r="Y33" s="22"/>
      <c r="Z33" s="22"/>
      <c r="AA33" s="22"/>
      <c r="AB33" s="17">
        <v>418</v>
      </c>
      <c r="AC33" s="17">
        <v>1554</v>
      </c>
      <c r="AD33" s="17">
        <v>51</v>
      </c>
      <c r="AE33" s="17">
        <v>116</v>
      </c>
      <c r="AF33" s="17"/>
      <c r="AG33" s="17"/>
      <c r="AH33" s="17">
        <v>1</v>
      </c>
      <c r="AI33" s="17"/>
      <c r="AJ33" s="18"/>
      <c r="AK33" s="18"/>
      <c r="AL33" s="18"/>
      <c r="AM33" s="18"/>
      <c r="AN33" s="18"/>
      <c r="AO33" s="18"/>
      <c r="AP33" s="17" t="s">
        <v>171</v>
      </c>
      <c r="AQ33" s="17" t="s">
        <v>114</v>
      </c>
      <c r="AR33" s="17"/>
      <c r="AS33" s="19" t="s">
        <v>216</v>
      </c>
      <c r="AT33" s="19"/>
      <c r="AU33" s="37" t="s">
        <v>217</v>
      </c>
    </row>
    <row r="34" s="3" customFormat="1" ht="30" customHeight="1" spans="1:47">
      <c r="A34" s="16">
        <v>27</v>
      </c>
      <c r="B34" s="18" t="s">
        <v>58</v>
      </c>
      <c r="C34" s="17" t="s">
        <v>114</v>
      </c>
      <c r="D34" s="17" t="s">
        <v>218</v>
      </c>
      <c r="E34" s="17" t="s">
        <v>219</v>
      </c>
      <c r="F34" s="17" t="s">
        <v>78</v>
      </c>
      <c r="G34" s="17" t="s">
        <v>62</v>
      </c>
      <c r="H34" s="18" t="s">
        <v>27</v>
      </c>
      <c r="I34" s="18">
        <v>1</v>
      </c>
      <c r="J34" s="18">
        <v>0.5</v>
      </c>
      <c r="K34" s="26" t="s">
        <v>220</v>
      </c>
      <c r="L34" s="27" t="s">
        <v>215</v>
      </c>
      <c r="M34" s="25">
        <v>56.2043</v>
      </c>
      <c r="N34" s="24">
        <v>52</v>
      </c>
      <c r="O34" s="22">
        <f t="shared" si="7"/>
        <v>20</v>
      </c>
      <c r="P34" s="24">
        <v>20</v>
      </c>
      <c r="Q34" s="22"/>
      <c r="R34" s="22"/>
      <c r="S34" s="22"/>
      <c r="T34" s="22"/>
      <c r="U34" s="22"/>
      <c r="V34" s="22"/>
      <c r="W34" s="22"/>
      <c r="X34" s="22"/>
      <c r="Y34" s="22"/>
      <c r="Z34" s="22"/>
      <c r="AA34" s="22"/>
      <c r="AB34" s="17">
        <v>64</v>
      </c>
      <c r="AC34" s="17">
        <v>248</v>
      </c>
      <c r="AD34" s="17">
        <v>6</v>
      </c>
      <c r="AE34" s="17">
        <v>21</v>
      </c>
      <c r="AF34" s="17"/>
      <c r="AG34" s="17"/>
      <c r="AH34" s="17">
        <v>1</v>
      </c>
      <c r="AI34" s="17"/>
      <c r="AJ34" s="18"/>
      <c r="AK34" s="18"/>
      <c r="AL34" s="18"/>
      <c r="AM34" s="18"/>
      <c r="AN34" s="18"/>
      <c r="AO34" s="18"/>
      <c r="AP34" s="17" t="s">
        <v>171</v>
      </c>
      <c r="AQ34" s="17" t="s">
        <v>114</v>
      </c>
      <c r="AR34" s="17"/>
      <c r="AS34" s="19" t="s">
        <v>221</v>
      </c>
      <c r="AT34" s="19"/>
      <c r="AU34" s="37" t="s">
        <v>222</v>
      </c>
    </row>
    <row r="35" s="3" customFormat="1" ht="30" customHeight="1" spans="1:47">
      <c r="A35" s="16">
        <v>28</v>
      </c>
      <c r="B35" s="18" t="s">
        <v>58</v>
      </c>
      <c r="C35" s="17" t="s">
        <v>150</v>
      </c>
      <c r="D35" s="17" t="s">
        <v>223</v>
      </c>
      <c r="E35" s="17" t="s">
        <v>224</v>
      </c>
      <c r="F35" s="17" t="s">
        <v>78</v>
      </c>
      <c r="G35" s="18" t="s">
        <v>62</v>
      </c>
      <c r="H35" s="18" t="s">
        <v>27</v>
      </c>
      <c r="I35" s="18">
        <v>1</v>
      </c>
      <c r="J35" s="18">
        <v>3.1</v>
      </c>
      <c r="K35" s="29" t="s">
        <v>225</v>
      </c>
      <c r="L35" s="17" t="s">
        <v>226</v>
      </c>
      <c r="M35" s="24">
        <v>76.5631</v>
      </c>
      <c r="N35" s="25">
        <v>75</v>
      </c>
      <c r="O35" s="22">
        <f t="shared" si="7"/>
        <v>64</v>
      </c>
      <c r="P35" s="25">
        <v>64</v>
      </c>
      <c r="Q35" s="22"/>
      <c r="R35" s="22"/>
      <c r="S35" s="22"/>
      <c r="T35" s="22"/>
      <c r="U35" s="22"/>
      <c r="V35" s="22"/>
      <c r="W35" s="22"/>
      <c r="X35" s="22"/>
      <c r="Y35" s="22"/>
      <c r="Z35" s="22"/>
      <c r="AA35" s="22"/>
      <c r="AB35" s="17">
        <v>542</v>
      </c>
      <c r="AC35" s="17">
        <v>1985</v>
      </c>
      <c r="AD35" s="17">
        <v>28</v>
      </c>
      <c r="AE35" s="17">
        <v>125</v>
      </c>
      <c r="AF35" s="17"/>
      <c r="AG35" s="17"/>
      <c r="AH35" s="17">
        <v>1</v>
      </c>
      <c r="AI35" s="17"/>
      <c r="AJ35" s="18"/>
      <c r="AK35" s="18"/>
      <c r="AL35" s="18"/>
      <c r="AM35" s="18"/>
      <c r="AN35" s="18"/>
      <c r="AO35" s="18"/>
      <c r="AP35" s="17" t="s">
        <v>171</v>
      </c>
      <c r="AQ35" s="17" t="s">
        <v>150</v>
      </c>
      <c r="AR35" s="17"/>
      <c r="AS35" s="53" t="s">
        <v>227</v>
      </c>
      <c r="AT35" s="36"/>
      <c r="AU35" s="54" t="s">
        <v>228</v>
      </c>
    </row>
    <row r="36" s="3" customFormat="1" ht="30" customHeight="1" spans="1:47">
      <c r="A36" s="16">
        <v>29</v>
      </c>
      <c r="B36" s="18" t="s">
        <v>58</v>
      </c>
      <c r="C36" s="17" t="s">
        <v>150</v>
      </c>
      <c r="D36" s="17" t="s">
        <v>229</v>
      </c>
      <c r="E36" s="17" t="s">
        <v>230</v>
      </c>
      <c r="F36" s="17" t="s">
        <v>125</v>
      </c>
      <c r="G36" s="18" t="s">
        <v>62</v>
      </c>
      <c r="H36" s="18" t="s">
        <v>231</v>
      </c>
      <c r="I36" s="18">
        <v>4</v>
      </c>
      <c r="J36" s="18" t="s">
        <v>193</v>
      </c>
      <c r="K36" s="17" t="s">
        <v>232</v>
      </c>
      <c r="L36" s="17" t="s">
        <v>226</v>
      </c>
      <c r="M36" s="24">
        <v>45.7098</v>
      </c>
      <c r="N36" s="25">
        <v>40</v>
      </c>
      <c r="O36" s="22">
        <f t="shared" si="7"/>
        <v>40</v>
      </c>
      <c r="P36" s="25">
        <v>40</v>
      </c>
      <c r="Q36" s="22"/>
      <c r="R36" s="22"/>
      <c r="S36" s="22"/>
      <c r="T36" s="22"/>
      <c r="U36" s="22"/>
      <c r="V36" s="22"/>
      <c r="W36" s="22"/>
      <c r="X36" s="22"/>
      <c r="Y36" s="22"/>
      <c r="Z36" s="22"/>
      <c r="AA36" s="22"/>
      <c r="AB36" s="17">
        <v>152</v>
      </c>
      <c r="AC36" s="17">
        <v>501</v>
      </c>
      <c r="AD36" s="17">
        <v>16</v>
      </c>
      <c r="AE36" s="17">
        <v>58</v>
      </c>
      <c r="AF36" s="17"/>
      <c r="AG36" s="17"/>
      <c r="AH36" s="17">
        <v>1</v>
      </c>
      <c r="AI36" s="17"/>
      <c r="AJ36" s="18"/>
      <c r="AK36" s="18"/>
      <c r="AL36" s="18"/>
      <c r="AM36" s="18"/>
      <c r="AN36" s="18"/>
      <c r="AO36" s="18"/>
      <c r="AP36" s="17" t="s">
        <v>171</v>
      </c>
      <c r="AQ36" s="17" t="s">
        <v>150</v>
      </c>
      <c r="AR36" s="17"/>
      <c r="AS36" s="53" t="s">
        <v>233</v>
      </c>
      <c r="AT36" s="36"/>
      <c r="AU36" s="54" t="s">
        <v>234</v>
      </c>
    </row>
    <row r="37" s="3" customFormat="1" ht="30" customHeight="1" spans="1:47">
      <c r="A37" s="16">
        <v>30</v>
      </c>
      <c r="B37" s="18" t="s">
        <v>58</v>
      </c>
      <c r="C37" s="17" t="s">
        <v>235</v>
      </c>
      <c r="D37" s="17" t="s">
        <v>236</v>
      </c>
      <c r="E37" s="17" t="s">
        <v>237</v>
      </c>
      <c r="F37" s="17" t="s">
        <v>78</v>
      </c>
      <c r="G37" s="18" t="s">
        <v>62</v>
      </c>
      <c r="H37" s="18" t="s">
        <v>27</v>
      </c>
      <c r="I37" s="18">
        <v>1</v>
      </c>
      <c r="J37" s="17">
        <v>0.58</v>
      </c>
      <c r="K37" s="17" t="s">
        <v>238</v>
      </c>
      <c r="L37" s="17" t="s">
        <v>195</v>
      </c>
      <c r="M37" s="24">
        <v>15.02843</v>
      </c>
      <c r="N37" s="25">
        <v>14.9301</v>
      </c>
      <c r="O37" s="22">
        <f t="shared" si="7"/>
        <v>13</v>
      </c>
      <c r="P37" s="25">
        <v>13</v>
      </c>
      <c r="Q37" s="22"/>
      <c r="R37" s="22"/>
      <c r="S37" s="22"/>
      <c r="T37" s="22"/>
      <c r="U37" s="22"/>
      <c r="V37" s="22"/>
      <c r="W37" s="22"/>
      <c r="X37" s="22"/>
      <c r="Y37" s="22"/>
      <c r="Z37" s="22"/>
      <c r="AA37" s="22"/>
      <c r="AB37" s="17">
        <v>285</v>
      </c>
      <c r="AC37" s="17">
        <v>896</v>
      </c>
      <c r="AD37" s="17">
        <v>50</v>
      </c>
      <c r="AE37" s="17">
        <v>193</v>
      </c>
      <c r="AF37" s="17"/>
      <c r="AG37" s="17"/>
      <c r="AH37" s="17">
        <v>1</v>
      </c>
      <c r="AI37" s="17"/>
      <c r="AJ37" s="18"/>
      <c r="AK37" s="18"/>
      <c r="AL37" s="18"/>
      <c r="AM37" s="18"/>
      <c r="AN37" s="18"/>
      <c r="AO37" s="18"/>
      <c r="AP37" s="17" t="s">
        <v>171</v>
      </c>
      <c r="AQ37" s="17" t="s">
        <v>235</v>
      </c>
      <c r="AR37" s="17"/>
      <c r="AS37" s="53" t="s">
        <v>239</v>
      </c>
      <c r="AT37" s="36"/>
      <c r="AU37" s="37" t="s">
        <v>240</v>
      </c>
    </row>
    <row r="38" s="3" customFormat="1" ht="30" customHeight="1" spans="1:47">
      <c r="A38" s="16">
        <v>31</v>
      </c>
      <c r="B38" s="18" t="s">
        <v>58</v>
      </c>
      <c r="C38" s="17" t="s">
        <v>235</v>
      </c>
      <c r="D38" s="17" t="s">
        <v>241</v>
      </c>
      <c r="E38" s="17" t="s">
        <v>242</v>
      </c>
      <c r="F38" s="17" t="s">
        <v>78</v>
      </c>
      <c r="G38" s="18" t="s">
        <v>62</v>
      </c>
      <c r="H38" s="18" t="s">
        <v>27</v>
      </c>
      <c r="I38" s="18">
        <v>1</v>
      </c>
      <c r="J38" s="18">
        <v>1.8</v>
      </c>
      <c r="K38" s="17" t="s">
        <v>243</v>
      </c>
      <c r="L38" s="17" t="s">
        <v>195</v>
      </c>
      <c r="M38" s="25">
        <v>69.31271</v>
      </c>
      <c r="N38" s="25">
        <v>69</v>
      </c>
      <c r="O38" s="22">
        <f t="shared" si="7"/>
        <v>65</v>
      </c>
      <c r="P38" s="25">
        <v>65</v>
      </c>
      <c r="Q38" s="22"/>
      <c r="R38" s="22"/>
      <c r="S38" s="22"/>
      <c r="T38" s="22"/>
      <c r="U38" s="22"/>
      <c r="V38" s="22"/>
      <c r="W38" s="22"/>
      <c r="X38" s="22"/>
      <c r="Y38" s="22"/>
      <c r="Z38" s="22"/>
      <c r="AA38" s="22"/>
      <c r="AB38" s="17">
        <v>195</v>
      </c>
      <c r="AC38" s="17">
        <v>581</v>
      </c>
      <c r="AD38" s="17">
        <v>83</v>
      </c>
      <c r="AE38" s="17">
        <v>6</v>
      </c>
      <c r="AF38" s="17"/>
      <c r="AG38" s="17"/>
      <c r="AH38" s="17">
        <v>1</v>
      </c>
      <c r="AI38" s="17"/>
      <c r="AJ38" s="18"/>
      <c r="AK38" s="18"/>
      <c r="AL38" s="18"/>
      <c r="AM38" s="18"/>
      <c r="AN38" s="18"/>
      <c r="AO38" s="18"/>
      <c r="AP38" s="17" t="s">
        <v>171</v>
      </c>
      <c r="AQ38" s="17" t="s">
        <v>235</v>
      </c>
      <c r="AR38" s="17"/>
      <c r="AS38" s="53" t="s">
        <v>244</v>
      </c>
      <c r="AT38" s="36"/>
      <c r="AU38" s="37" t="s">
        <v>245</v>
      </c>
    </row>
    <row r="39" s="3" customFormat="1" ht="30" customHeight="1" spans="1:47">
      <c r="A39" s="16">
        <v>32</v>
      </c>
      <c r="B39" s="18" t="s">
        <v>58</v>
      </c>
      <c r="C39" s="17" t="s">
        <v>235</v>
      </c>
      <c r="D39" s="17" t="s">
        <v>246</v>
      </c>
      <c r="E39" s="17" t="s">
        <v>247</v>
      </c>
      <c r="F39" s="17" t="s">
        <v>78</v>
      </c>
      <c r="G39" s="18" t="s">
        <v>62</v>
      </c>
      <c r="H39" s="18" t="s">
        <v>27</v>
      </c>
      <c r="I39" s="17">
        <v>1</v>
      </c>
      <c r="J39" s="17">
        <v>0.69</v>
      </c>
      <c r="K39" s="17" t="s">
        <v>248</v>
      </c>
      <c r="L39" s="17" t="s">
        <v>195</v>
      </c>
      <c r="M39" s="24">
        <v>15.291548</v>
      </c>
      <c r="N39" s="25">
        <v>15</v>
      </c>
      <c r="O39" s="22">
        <f t="shared" si="7"/>
        <v>14</v>
      </c>
      <c r="P39" s="25">
        <v>14</v>
      </c>
      <c r="Q39" s="22"/>
      <c r="R39" s="22"/>
      <c r="S39" s="22"/>
      <c r="T39" s="22"/>
      <c r="U39" s="22"/>
      <c r="V39" s="22"/>
      <c r="W39" s="22"/>
      <c r="X39" s="22"/>
      <c r="Y39" s="22"/>
      <c r="Z39" s="22"/>
      <c r="AA39" s="22"/>
      <c r="AB39" s="17">
        <v>155</v>
      </c>
      <c r="AC39" s="17">
        <v>521</v>
      </c>
      <c r="AD39" s="17">
        <v>31</v>
      </c>
      <c r="AE39" s="17">
        <v>113</v>
      </c>
      <c r="AF39" s="17"/>
      <c r="AG39" s="17"/>
      <c r="AH39" s="17"/>
      <c r="AI39" s="17">
        <v>1</v>
      </c>
      <c r="AJ39" s="18"/>
      <c r="AK39" s="18"/>
      <c r="AL39" s="18"/>
      <c r="AM39" s="18"/>
      <c r="AN39" s="18"/>
      <c r="AO39" s="18"/>
      <c r="AP39" s="17" t="s">
        <v>171</v>
      </c>
      <c r="AQ39" s="17" t="s">
        <v>235</v>
      </c>
      <c r="AR39" s="17"/>
      <c r="AS39" s="53" t="s">
        <v>249</v>
      </c>
      <c r="AT39" s="36"/>
      <c r="AU39" s="37" t="s">
        <v>250</v>
      </c>
    </row>
    <row r="40" s="3" customFormat="1" ht="30" customHeight="1" spans="1:47">
      <c r="A40" s="16">
        <v>33</v>
      </c>
      <c r="B40" s="18" t="s">
        <v>58</v>
      </c>
      <c r="C40" s="17" t="s">
        <v>75</v>
      </c>
      <c r="D40" s="17" t="s">
        <v>251</v>
      </c>
      <c r="E40" s="17" t="s">
        <v>252</v>
      </c>
      <c r="F40" s="17" t="s">
        <v>125</v>
      </c>
      <c r="G40" s="18" t="s">
        <v>62</v>
      </c>
      <c r="H40" s="18" t="s">
        <v>187</v>
      </c>
      <c r="I40" s="18">
        <v>1</v>
      </c>
      <c r="J40" s="18" t="s">
        <v>193</v>
      </c>
      <c r="K40" s="19" t="s">
        <v>253</v>
      </c>
      <c r="L40" s="17" t="s">
        <v>178</v>
      </c>
      <c r="M40" s="24">
        <v>61.723</v>
      </c>
      <c r="N40" s="25">
        <v>61</v>
      </c>
      <c r="O40" s="22">
        <f t="shared" si="7"/>
        <v>59</v>
      </c>
      <c r="P40" s="25">
        <v>59</v>
      </c>
      <c r="Q40" s="22"/>
      <c r="R40" s="22"/>
      <c r="S40" s="22"/>
      <c r="T40" s="22"/>
      <c r="U40" s="22"/>
      <c r="V40" s="22"/>
      <c r="W40" s="22"/>
      <c r="X40" s="22"/>
      <c r="Y40" s="22"/>
      <c r="Z40" s="22"/>
      <c r="AA40" s="22"/>
      <c r="AB40" s="17">
        <v>258</v>
      </c>
      <c r="AC40" s="17">
        <v>920</v>
      </c>
      <c r="AD40" s="17">
        <v>63</v>
      </c>
      <c r="AE40" s="17">
        <v>237</v>
      </c>
      <c r="AF40" s="17"/>
      <c r="AG40" s="17"/>
      <c r="AH40" s="17">
        <v>1</v>
      </c>
      <c r="AI40" s="17"/>
      <c r="AJ40" s="18"/>
      <c r="AK40" s="18"/>
      <c r="AL40" s="18"/>
      <c r="AM40" s="18"/>
      <c r="AN40" s="18"/>
      <c r="AO40" s="18"/>
      <c r="AP40" s="17" t="s">
        <v>171</v>
      </c>
      <c r="AQ40" s="17" t="s">
        <v>75</v>
      </c>
      <c r="AR40" s="17"/>
      <c r="AS40" s="19" t="s">
        <v>254</v>
      </c>
      <c r="AT40" s="36"/>
      <c r="AU40" s="37" t="s">
        <v>255</v>
      </c>
    </row>
    <row r="41" s="3" customFormat="1" ht="30" customHeight="1" spans="1:47">
      <c r="A41" s="16">
        <v>34</v>
      </c>
      <c r="B41" s="18" t="s">
        <v>58</v>
      </c>
      <c r="C41" s="17" t="s">
        <v>75</v>
      </c>
      <c r="D41" s="17" t="s">
        <v>251</v>
      </c>
      <c r="E41" s="17" t="s">
        <v>256</v>
      </c>
      <c r="F41" s="17" t="s">
        <v>78</v>
      </c>
      <c r="G41" s="18" t="s">
        <v>62</v>
      </c>
      <c r="H41" s="17" t="s">
        <v>27</v>
      </c>
      <c r="I41" s="17">
        <v>1</v>
      </c>
      <c r="J41" s="17">
        <v>1.02</v>
      </c>
      <c r="K41" s="19" t="s">
        <v>257</v>
      </c>
      <c r="L41" s="17" t="s">
        <v>178</v>
      </c>
      <c r="M41" s="24">
        <v>20.7025</v>
      </c>
      <c r="N41" s="25">
        <v>20</v>
      </c>
      <c r="O41" s="22">
        <f t="shared" si="7"/>
        <v>19</v>
      </c>
      <c r="P41" s="25">
        <v>19</v>
      </c>
      <c r="Q41" s="22"/>
      <c r="R41" s="22"/>
      <c r="S41" s="22"/>
      <c r="T41" s="22"/>
      <c r="U41" s="22"/>
      <c r="V41" s="22"/>
      <c r="W41" s="22"/>
      <c r="X41" s="22"/>
      <c r="Y41" s="22"/>
      <c r="Z41" s="22"/>
      <c r="AA41" s="22"/>
      <c r="AB41" s="17">
        <v>258</v>
      </c>
      <c r="AC41" s="17">
        <v>920</v>
      </c>
      <c r="AD41" s="17">
        <v>63</v>
      </c>
      <c r="AE41" s="17">
        <v>237</v>
      </c>
      <c r="AF41" s="17"/>
      <c r="AG41" s="17"/>
      <c r="AH41" s="17">
        <v>1</v>
      </c>
      <c r="AI41" s="17"/>
      <c r="AJ41" s="18"/>
      <c r="AK41" s="18"/>
      <c r="AL41" s="18"/>
      <c r="AM41" s="18"/>
      <c r="AN41" s="18"/>
      <c r="AO41" s="18"/>
      <c r="AP41" s="17" t="s">
        <v>171</v>
      </c>
      <c r="AQ41" s="17" t="s">
        <v>75</v>
      </c>
      <c r="AR41" s="17"/>
      <c r="AS41" s="19" t="s">
        <v>258</v>
      </c>
      <c r="AT41" s="36"/>
      <c r="AU41" s="37" t="s">
        <v>259</v>
      </c>
    </row>
    <row r="42" s="3" customFormat="1" ht="30" customHeight="1" spans="1:47">
      <c r="A42" s="16">
        <v>35</v>
      </c>
      <c r="B42" s="17" t="s">
        <v>58</v>
      </c>
      <c r="C42" s="17" t="s">
        <v>100</v>
      </c>
      <c r="D42" s="17" t="s">
        <v>260</v>
      </c>
      <c r="E42" s="17" t="s">
        <v>261</v>
      </c>
      <c r="F42" s="17" t="s">
        <v>125</v>
      </c>
      <c r="G42" s="17" t="s">
        <v>62</v>
      </c>
      <c r="H42" s="17" t="s">
        <v>27</v>
      </c>
      <c r="I42" s="17">
        <v>1</v>
      </c>
      <c r="J42" s="17">
        <v>4.766</v>
      </c>
      <c r="K42" s="17" t="s">
        <v>262</v>
      </c>
      <c r="L42" s="17" t="s">
        <v>178</v>
      </c>
      <c r="M42" s="25">
        <v>194.0857</v>
      </c>
      <c r="N42" s="25">
        <v>190</v>
      </c>
      <c r="O42" s="22">
        <f t="shared" si="7"/>
        <v>190</v>
      </c>
      <c r="P42" s="25">
        <v>190</v>
      </c>
      <c r="Q42" s="22"/>
      <c r="R42" s="22"/>
      <c r="S42" s="22"/>
      <c r="T42" s="22"/>
      <c r="U42" s="22"/>
      <c r="V42" s="22"/>
      <c r="W42" s="22"/>
      <c r="X42" s="22"/>
      <c r="Y42" s="22"/>
      <c r="Z42" s="22"/>
      <c r="AA42" s="22"/>
      <c r="AB42" s="17">
        <v>860</v>
      </c>
      <c r="AC42" s="17">
        <v>3600</v>
      </c>
      <c r="AD42" s="17">
        <v>230</v>
      </c>
      <c r="AE42" s="17">
        <v>960</v>
      </c>
      <c r="AF42" s="17">
        <v>0</v>
      </c>
      <c r="AG42" s="17">
        <v>0</v>
      </c>
      <c r="AH42" s="17"/>
      <c r="AI42" s="17">
        <v>1</v>
      </c>
      <c r="AJ42" s="18"/>
      <c r="AK42" s="18"/>
      <c r="AL42" s="18"/>
      <c r="AM42" s="18"/>
      <c r="AN42" s="18"/>
      <c r="AO42" s="18"/>
      <c r="AP42" s="17" t="s">
        <v>171</v>
      </c>
      <c r="AQ42" s="17" t="s">
        <v>100</v>
      </c>
      <c r="AR42" s="17"/>
      <c r="AS42" s="53" t="s">
        <v>263</v>
      </c>
      <c r="AT42" s="53"/>
      <c r="AU42" s="54" t="s">
        <v>264</v>
      </c>
    </row>
    <row r="43" s="3" customFormat="1" ht="30" customHeight="1" spans="1:47">
      <c r="A43" s="16">
        <v>36</v>
      </c>
      <c r="B43" s="17" t="s">
        <v>58</v>
      </c>
      <c r="C43" s="17" t="s">
        <v>265</v>
      </c>
      <c r="D43" s="19" t="s">
        <v>266</v>
      </c>
      <c r="E43" s="17" t="s">
        <v>267</v>
      </c>
      <c r="F43" s="17" t="s">
        <v>125</v>
      </c>
      <c r="G43" s="17" t="s">
        <v>62</v>
      </c>
      <c r="H43" s="17" t="s">
        <v>27</v>
      </c>
      <c r="I43" s="17">
        <v>1</v>
      </c>
      <c r="J43" s="17">
        <v>13.55</v>
      </c>
      <c r="K43" s="19" t="s">
        <v>268</v>
      </c>
      <c r="L43" s="17" t="s">
        <v>269</v>
      </c>
      <c r="M43" s="25">
        <v>118.2895</v>
      </c>
      <c r="N43" s="25">
        <v>117</v>
      </c>
      <c r="O43" s="22">
        <f t="shared" si="7"/>
        <v>110</v>
      </c>
      <c r="P43" s="25">
        <v>110</v>
      </c>
      <c r="Q43" s="22"/>
      <c r="R43" s="22"/>
      <c r="S43" s="22"/>
      <c r="T43" s="22"/>
      <c r="U43" s="22"/>
      <c r="V43" s="22"/>
      <c r="W43" s="22"/>
      <c r="X43" s="22"/>
      <c r="Y43" s="22"/>
      <c r="Z43" s="22"/>
      <c r="AA43" s="22"/>
      <c r="AB43" s="17">
        <v>216</v>
      </c>
      <c r="AC43" s="17">
        <v>875</v>
      </c>
      <c r="AD43" s="17">
        <v>66</v>
      </c>
      <c r="AE43" s="17">
        <v>272</v>
      </c>
      <c r="AF43" s="17">
        <v>16</v>
      </c>
      <c r="AG43" s="17">
        <v>59</v>
      </c>
      <c r="AH43" s="17">
        <v>1</v>
      </c>
      <c r="AI43" s="17"/>
      <c r="AJ43" s="17"/>
      <c r="AK43" s="17"/>
      <c r="AL43" s="17"/>
      <c r="AM43" s="17"/>
      <c r="AN43" s="17"/>
      <c r="AO43" s="18"/>
      <c r="AP43" s="17" t="s">
        <v>171</v>
      </c>
      <c r="AQ43" s="17" t="s">
        <v>265</v>
      </c>
      <c r="AR43" s="17"/>
      <c r="AS43" s="19" t="s">
        <v>270</v>
      </c>
      <c r="AT43" s="17"/>
      <c r="AU43" s="54" t="s">
        <v>271</v>
      </c>
    </row>
    <row r="44" s="3" customFormat="1" ht="30" customHeight="1" spans="1:47">
      <c r="A44" s="16">
        <v>37</v>
      </c>
      <c r="B44" s="18" t="s">
        <v>58</v>
      </c>
      <c r="C44" s="17" t="s">
        <v>265</v>
      </c>
      <c r="D44" s="17" t="s">
        <v>266</v>
      </c>
      <c r="E44" s="17" t="s">
        <v>272</v>
      </c>
      <c r="F44" s="17" t="s">
        <v>125</v>
      </c>
      <c r="G44" s="18" t="s">
        <v>62</v>
      </c>
      <c r="H44" s="18" t="s">
        <v>27</v>
      </c>
      <c r="I44" s="18">
        <v>1</v>
      </c>
      <c r="J44" s="18">
        <v>0.44</v>
      </c>
      <c r="K44" s="17" t="s">
        <v>273</v>
      </c>
      <c r="L44" s="17" t="s">
        <v>226</v>
      </c>
      <c r="M44" s="24">
        <v>123.5079</v>
      </c>
      <c r="N44" s="25">
        <v>120</v>
      </c>
      <c r="O44" s="22">
        <f t="shared" si="7"/>
        <v>116</v>
      </c>
      <c r="P44" s="25">
        <v>116</v>
      </c>
      <c r="Q44" s="22"/>
      <c r="R44" s="22"/>
      <c r="S44" s="22"/>
      <c r="T44" s="22"/>
      <c r="U44" s="22"/>
      <c r="V44" s="22"/>
      <c r="W44" s="22"/>
      <c r="X44" s="22"/>
      <c r="Y44" s="22"/>
      <c r="Z44" s="22"/>
      <c r="AA44" s="22"/>
      <c r="AB44" s="17">
        <v>48</v>
      </c>
      <c r="AC44" s="17">
        <v>204</v>
      </c>
      <c r="AD44" s="17">
        <v>26</v>
      </c>
      <c r="AE44" s="17">
        <v>97</v>
      </c>
      <c r="AF44" s="17">
        <v>1</v>
      </c>
      <c r="AG44" s="17">
        <v>5</v>
      </c>
      <c r="AH44" s="17">
        <v>1</v>
      </c>
      <c r="AI44" s="17"/>
      <c r="AJ44" s="18"/>
      <c r="AK44" s="18"/>
      <c r="AL44" s="18"/>
      <c r="AM44" s="18"/>
      <c r="AN44" s="18"/>
      <c r="AO44" s="18"/>
      <c r="AP44" s="17" t="s">
        <v>171</v>
      </c>
      <c r="AQ44" s="17" t="s">
        <v>265</v>
      </c>
      <c r="AR44" s="17"/>
      <c r="AS44" s="53" t="s">
        <v>274</v>
      </c>
      <c r="AT44" s="36"/>
      <c r="AU44" s="54" t="s">
        <v>275</v>
      </c>
    </row>
    <row r="45" s="3" customFormat="1" ht="30" customHeight="1" spans="1:47">
      <c r="A45" s="16">
        <v>38</v>
      </c>
      <c r="B45" s="18" t="s">
        <v>58</v>
      </c>
      <c r="C45" s="17" t="s">
        <v>265</v>
      </c>
      <c r="D45" s="17" t="s">
        <v>276</v>
      </c>
      <c r="E45" s="17" t="s">
        <v>277</v>
      </c>
      <c r="F45" s="17" t="s">
        <v>125</v>
      </c>
      <c r="G45" s="18" t="s">
        <v>62</v>
      </c>
      <c r="H45" s="18" t="s">
        <v>278</v>
      </c>
      <c r="I45" s="18">
        <v>1</v>
      </c>
      <c r="J45" s="18" t="s">
        <v>193</v>
      </c>
      <c r="K45" s="17" t="s">
        <v>279</v>
      </c>
      <c r="L45" s="17" t="s">
        <v>280</v>
      </c>
      <c r="M45" s="24">
        <v>52.0528</v>
      </c>
      <c r="N45" s="25">
        <v>52</v>
      </c>
      <c r="O45" s="22">
        <f t="shared" si="7"/>
        <v>47</v>
      </c>
      <c r="P45" s="25">
        <v>47</v>
      </c>
      <c r="Q45" s="22"/>
      <c r="R45" s="22"/>
      <c r="S45" s="22"/>
      <c r="T45" s="22"/>
      <c r="U45" s="22"/>
      <c r="V45" s="22"/>
      <c r="W45" s="22"/>
      <c r="X45" s="22"/>
      <c r="Y45" s="22"/>
      <c r="Z45" s="22"/>
      <c r="AA45" s="22"/>
      <c r="AB45" s="17">
        <v>272</v>
      </c>
      <c r="AC45" s="17">
        <v>1105</v>
      </c>
      <c r="AD45" s="17">
        <v>30</v>
      </c>
      <c r="AE45" s="17">
        <v>111</v>
      </c>
      <c r="AF45" s="17"/>
      <c r="AG45" s="17"/>
      <c r="AH45" s="17"/>
      <c r="AI45" s="17">
        <v>1</v>
      </c>
      <c r="AJ45" s="18"/>
      <c r="AK45" s="18"/>
      <c r="AL45" s="18"/>
      <c r="AM45" s="18"/>
      <c r="AN45" s="18"/>
      <c r="AO45" s="18"/>
      <c r="AP45" s="17" t="s">
        <v>171</v>
      </c>
      <c r="AQ45" s="17" t="s">
        <v>265</v>
      </c>
      <c r="AR45" s="17"/>
      <c r="AS45" s="53" t="s">
        <v>281</v>
      </c>
      <c r="AT45" s="36"/>
      <c r="AU45" s="54" t="s">
        <v>282</v>
      </c>
    </row>
    <row r="46" s="3" customFormat="1" ht="30" customHeight="1" spans="1:47">
      <c r="A46" s="16">
        <v>39</v>
      </c>
      <c r="B46" s="18" t="s">
        <v>58</v>
      </c>
      <c r="C46" s="17" t="s">
        <v>83</v>
      </c>
      <c r="D46" s="17" t="s">
        <v>283</v>
      </c>
      <c r="E46" s="17" t="s">
        <v>284</v>
      </c>
      <c r="F46" s="17" t="s">
        <v>78</v>
      </c>
      <c r="G46" s="18" t="s">
        <v>62</v>
      </c>
      <c r="H46" s="18" t="s">
        <v>27</v>
      </c>
      <c r="I46" s="18">
        <v>1</v>
      </c>
      <c r="J46" s="18">
        <v>3.851</v>
      </c>
      <c r="K46" s="17" t="s">
        <v>285</v>
      </c>
      <c r="L46" s="17" t="s">
        <v>178</v>
      </c>
      <c r="M46" s="24">
        <v>61.42</v>
      </c>
      <c r="N46" s="25">
        <v>60</v>
      </c>
      <c r="O46" s="22">
        <f t="shared" si="7"/>
        <v>57</v>
      </c>
      <c r="P46" s="25">
        <v>57</v>
      </c>
      <c r="Q46" s="22"/>
      <c r="R46" s="22"/>
      <c r="S46" s="22"/>
      <c r="T46" s="22"/>
      <c r="U46" s="22"/>
      <c r="V46" s="22"/>
      <c r="W46" s="22"/>
      <c r="X46" s="22"/>
      <c r="Y46" s="22"/>
      <c r="Z46" s="22"/>
      <c r="AA46" s="22"/>
      <c r="AB46" s="17">
        <v>449</v>
      </c>
      <c r="AC46" s="17">
        <v>1742</v>
      </c>
      <c r="AD46" s="17">
        <v>195</v>
      </c>
      <c r="AE46" s="17">
        <v>668</v>
      </c>
      <c r="AF46" s="17">
        <v>29</v>
      </c>
      <c r="AG46" s="17">
        <v>110</v>
      </c>
      <c r="AH46" s="17"/>
      <c r="AI46" s="17">
        <v>1</v>
      </c>
      <c r="AJ46" s="18"/>
      <c r="AK46" s="18"/>
      <c r="AL46" s="18"/>
      <c r="AM46" s="18"/>
      <c r="AN46" s="18"/>
      <c r="AO46" s="18"/>
      <c r="AP46" s="17" t="s">
        <v>171</v>
      </c>
      <c r="AQ46" s="17" t="s">
        <v>83</v>
      </c>
      <c r="AR46" s="17"/>
      <c r="AS46" s="19" t="s">
        <v>286</v>
      </c>
      <c r="AT46" s="36"/>
      <c r="AU46" s="37" t="s">
        <v>287</v>
      </c>
    </row>
    <row r="47" s="3" customFormat="1" ht="30" customHeight="1" spans="1:47">
      <c r="A47" s="16">
        <v>40</v>
      </c>
      <c r="B47" s="18" t="s">
        <v>58</v>
      </c>
      <c r="C47" s="17" t="s">
        <v>89</v>
      </c>
      <c r="D47" s="17" t="s">
        <v>131</v>
      </c>
      <c r="E47" s="17" t="s">
        <v>288</v>
      </c>
      <c r="F47" s="17" t="s">
        <v>125</v>
      </c>
      <c r="G47" s="18" t="s">
        <v>62</v>
      </c>
      <c r="H47" s="18" t="s">
        <v>27</v>
      </c>
      <c r="I47" s="18">
        <v>1</v>
      </c>
      <c r="J47" s="18">
        <v>5.76</v>
      </c>
      <c r="K47" s="17" t="s">
        <v>289</v>
      </c>
      <c r="L47" s="17" t="s">
        <v>226</v>
      </c>
      <c r="M47" s="25">
        <v>171.3502</v>
      </c>
      <c r="N47" s="25">
        <v>162.5</v>
      </c>
      <c r="O47" s="22">
        <f t="shared" si="7"/>
        <v>162</v>
      </c>
      <c r="P47" s="25">
        <v>162</v>
      </c>
      <c r="Q47" s="22"/>
      <c r="R47" s="22"/>
      <c r="S47" s="22"/>
      <c r="T47" s="22"/>
      <c r="U47" s="22"/>
      <c r="V47" s="22"/>
      <c r="W47" s="22"/>
      <c r="X47" s="22"/>
      <c r="Y47" s="22"/>
      <c r="Z47" s="22"/>
      <c r="AA47" s="22"/>
      <c r="AB47" s="17">
        <v>1402</v>
      </c>
      <c r="AC47" s="17">
        <v>4963</v>
      </c>
      <c r="AD47" s="17">
        <v>276</v>
      </c>
      <c r="AE47" s="17">
        <v>1139</v>
      </c>
      <c r="AF47" s="17"/>
      <c r="AG47" s="17"/>
      <c r="AH47" s="17">
        <v>1</v>
      </c>
      <c r="AI47" s="17"/>
      <c r="AJ47" s="18"/>
      <c r="AK47" s="18"/>
      <c r="AL47" s="18"/>
      <c r="AM47" s="18"/>
      <c r="AN47" s="18"/>
      <c r="AO47" s="18"/>
      <c r="AP47" s="17" t="s">
        <v>171</v>
      </c>
      <c r="AQ47" s="17" t="s">
        <v>89</v>
      </c>
      <c r="AR47" s="17"/>
      <c r="AS47" s="53" t="s">
        <v>290</v>
      </c>
      <c r="AT47" s="53"/>
      <c r="AU47" s="54" t="s">
        <v>291</v>
      </c>
    </row>
    <row r="48" s="3" customFormat="1" ht="30" customHeight="1" spans="1:47">
      <c r="A48" s="16">
        <v>41</v>
      </c>
      <c r="B48" s="18" t="s">
        <v>58</v>
      </c>
      <c r="C48" s="17" t="s">
        <v>89</v>
      </c>
      <c r="D48" s="17" t="s">
        <v>131</v>
      </c>
      <c r="E48" s="17" t="s">
        <v>292</v>
      </c>
      <c r="F48" s="17" t="s">
        <v>125</v>
      </c>
      <c r="G48" s="18" t="s">
        <v>62</v>
      </c>
      <c r="H48" s="18" t="s">
        <v>27</v>
      </c>
      <c r="I48" s="18">
        <v>1</v>
      </c>
      <c r="J48" s="18">
        <v>4.25</v>
      </c>
      <c r="K48" s="17" t="s">
        <v>293</v>
      </c>
      <c r="L48" s="17" t="s">
        <v>226</v>
      </c>
      <c r="M48" s="25">
        <v>18.7967</v>
      </c>
      <c r="N48" s="25">
        <v>18.5</v>
      </c>
      <c r="O48" s="22">
        <f t="shared" si="7"/>
        <v>18</v>
      </c>
      <c r="P48" s="25">
        <v>18</v>
      </c>
      <c r="Q48" s="22"/>
      <c r="R48" s="22"/>
      <c r="S48" s="22"/>
      <c r="T48" s="22"/>
      <c r="U48" s="22"/>
      <c r="V48" s="22"/>
      <c r="W48" s="22"/>
      <c r="X48" s="22"/>
      <c r="Y48" s="22"/>
      <c r="Z48" s="22"/>
      <c r="AA48" s="22"/>
      <c r="AB48" s="17">
        <v>1402</v>
      </c>
      <c r="AC48" s="17">
        <v>4963</v>
      </c>
      <c r="AD48" s="17">
        <v>276</v>
      </c>
      <c r="AE48" s="17">
        <v>1139</v>
      </c>
      <c r="AF48" s="17"/>
      <c r="AG48" s="17"/>
      <c r="AH48" s="17">
        <v>1</v>
      </c>
      <c r="AI48" s="17"/>
      <c r="AJ48" s="18"/>
      <c r="AK48" s="18"/>
      <c r="AL48" s="18"/>
      <c r="AM48" s="18"/>
      <c r="AN48" s="18"/>
      <c r="AO48" s="18"/>
      <c r="AP48" s="17" t="s">
        <v>171</v>
      </c>
      <c r="AQ48" s="17" t="s">
        <v>89</v>
      </c>
      <c r="AR48" s="17"/>
      <c r="AS48" s="19" t="s">
        <v>294</v>
      </c>
      <c r="AT48" s="19"/>
      <c r="AU48" s="37" t="s">
        <v>295</v>
      </c>
    </row>
    <row r="49" s="3" customFormat="1" ht="30" customHeight="1" spans="1:47">
      <c r="A49" s="16">
        <v>42</v>
      </c>
      <c r="B49" s="18" t="s">
        <v>58</v>
      </c>
      <c r="C49" s="17" t="s">
        <v>136</v>
      </c>
      <c r="D49" s="17" t="s">
        <v>296</v>
      </c>
      <c r="E49" s="17" t="s">
        <v>297</v>
      </c>
      <c r="F49" s="17" t="s">
        <v>78</v>
      </c>
      <c r="G49" s="18" t="s">
        <v>62</v>
      </c>
      <c r="H49" s="18" t="s">
        <v>27</v>
      </c>
      <c r="I49" s="18">
        <v>1</v>
      </c>
      <c r="J49" s="18">
        <v>3</v>
      </c>
      <c r="K49" s="17" t="s">
        <v>298</v>
      </c>
      <c r="L49" s="17" t="s">
        <v>299</v>
      </c>
      <c r="M49" s="24">
        <v>59.4335</v>
      </c>
      <c r="N49" s="25">
        <v>59.4335</v>
      </c>
      <c r="O49" s="22">
        <f t="shared" si="7"/>
        <v>59.4271</v>
      </c>
      <c r="P49" s="25">
        <v>59.4271</v>
      </c>
      <c r="Q49" s="22"/>
      <c r="R49" s="22"/>
      <c r="S49" s="22"/>
      <c r="T49" s="22"/>
      <c r="U49" s="22"/>
      <c r="V49" s="22"/>
      <c r="W49" s="22"/>
      <c r="X49" s="22"/>
      <c r="Y49" s="22"/>
      <c r="Z49" s="22"/>
      <c r="AA49" s="22"/>
      <c r="AB49" s="17">
        <v>130</v>
      </c>
      <c r="AC49" s="17">
        <v>523</v>
      </c>
      <c r="AD49" s="17">
        <v>30</v>
      </c>
      <c r="AE49" s="17">
        <v>125</v>
      </c>
      <c r="AF49" s="17"/>
      <c r="AG49" s="17"/>
      <c r="AH49" s="17">
        <v>1</v>
      </c>
      <c r="AI49" s="17"/>
      <c r="AJ49" s="18"/>
      <c r="AK49" s="18"/>
      <c r="AL49" s="18"/>
      <c r="AM49" s="18"/>
      <c r="AN49" s="18"/>
      <c r="AO49" s="18"/>
      <c r="AP49" s="17" t="s">
        <v>171</v>
      </c>
      <c r="AQ49" s="17" t="s">
        <v>136</v>
      </c>
      <c r="AR49" s="17"/>
      <c r="AS49" s="53" t="s">
        <v>300</v>
      </c>
      <c r="AT49" s="36"/>
      <c r="AU49" s="54" t="s">
        <v>301</v>
      </c>
    </row>
    <row r="50" s="3" customFormat="1" ht="30" customHeight="1" spans="1:47">
      <c r="A50" s="16">
        <v>43</v>
      </c>
      <c r="B50" s="18" t="s">
        <v>58</v>
      </c>
      <c r="C50" s="17" t="s">
        <v>302</v>
      </c>
      <c r="D50" s="17" t="s">
        <v>303</v>
      </c>
      <c r="E50" s="17" t="s">
        <v>304</v>
      </c>
      <c r="F50" s="17" t="s">
        <v>125</v>
      </c>
      <c r="G50" s="18" t="s">
        <v>62</v>
      </c>
      <c r="H50" s="18" t="s">
        <v>305</v>
      </c>
      <c r="I50" s="18">
        <v>11</v>
      </c>
      <c r="J50" s="18" t="s">
        <v>193</v>
      </c>
      <c r="K50" s="17" t="s">
        <v>306</v>
      </c>
      <c r="L50" s="17" t="s">
        <v>178</v>
      </c>
      <c r="M50" s="25">
        <v>183.7672</v>
      </c>
      <c r="N50" s="25">
        <v>183</v>
      </c>
      <c r="O50" s="22">
        <f t="shared" si="7"/>
        <v>180</v>
      </c>
      <c r="P50" s="25">
        <v>180</v>
      </c>
      <c r="Q50" s="22"/>
      <c r="R50" s="22"/>
      <c r="S50" s="22"/>
      <c r="T50" s="22"/>
      <c r="U50" s="22"/>
      <c r="V50" s="22"/>
      <c r="W50" s="22"/>
      <c r="X50" s="22"/>
      <c r="Y50" s="22"/>
      <c r="Z50" s="22"/>
      <c r="AA50" s="22"/>
      <c r="AB50" s="17">
        <v>1160</v>
      </c>
      <c r="AC50" s="17">
        <v>4617</v>
      </c>
      <c r="AD50" s="17">
        <v>513</v>
      </c>
      <c r="AE50" s="17">
        <v>2092</v>
      </c>
      <c r="AF50" s="17"/>
      <c r="AG50" s="17"/>
      <c r="AH50" s="17">
        <v>1</v>
      </c>
      <c r="AI50" s="17"/>
      <c r="AJ50" s="18"/>
      <c r="AK50" s="18"/>
      <c r="AL50" s="18"/>
      <c r="AM50" s="18"/>
      <c r="AN50" s="18"/>
      <c r="AO50" s="18"/>
      <c r="AP50" s="17" t="s">
        <v>171</v>
      </c>
      <c r="AQ50" s="17" t="s">
        <v>302</v>
      </c>
      <c r="AR50" s="17"/>
      <c r="AS50" s="19" t="s">
        <v>307</v>
      </c>
      <c r="AT50" s="19"/>
      <c r="AU50" s="37" t="s">
        <v>308</v>
      </c>
    </row>
    <row r="51" s="3" customFormat="1" ht="30" customHeight="1" spans="1:47">
      <c r="A51" s="16">
        <v>44</v>
      </c>
      <c r="B51" s="18" t="s">
        <v>58</v>
      </c>
      <c r="C51" s="17" t="s">
        <v>309</v>
      </c>
      <c r="D51" s="17" t="s">
        <v>310</v>
      </c>
      <c r="E51" s="17" t="s">
        <v>311</v>
      </c>
      <c r="F51" s="17" t="s">
        <v>78</v>
      </c>
      <c r="G51" s="17" t="s">
        <v>62</v>
      </c>
      <c r="H51" s="17" t="s">
        <v>27</v>
      </c>
      <c r="I51" s="17">
        <v>1</v>
      </c>
      <c r="J51" s="17">
        <v>1.3</v>
      </c>
      <c r="K51" s="19" t="s">
        <v>312</v>
      </c>
      <c r="L51" s="17" t="s">
        <v>178</v>
      </c>
      <c r="M51" s="25">
        <v>27.39</v>
      </c>
      <c r="N51" s="25">
        <v>27</v>
      </c>
      <c r="O51" s="22">
        <f t="shared" si="7"/>
        <v>26</v>
      </c>
      <c r="P51" s="25">
        <v>26</v>
      </c>
      <c r="Q51" s="22"/>
      <c r="R51" s="22"/>
      <c r="S51" s="22"/>
      <c r="T51" s="22"/>
      <c r="U51" s="22"/>
      <c r="V51" s="22"/>
      <c r="W51" s="22"/>
      <c r="X51" s="22"/>
      <c r="Y51" s="22"/>
      <c r="Z51" s="22"/>
      <c r="AA51" s="22"/>
      <c r="AB51" s="17">
        <v>444</v>
      </c>
      <c r="AC51" s="17">
        <v>1857</v>
      </c>
      <c r="AD51" s="17">
        <v>276</v>
      </c>
      <c r="AE51" s="17">
        <v>1215</v>
      </c>
      <c r="AF51" s="17"/>
      <c r="AG51" s="17"/>
      <c r="AH51" s="17"/>
      <c r="AI51" s="17">
        <v>1</v>
      </c>
      <c r="AJ51" s="18"/>
      <c r="AK51" s="18"/>
      <c r="AL51" s="18"/>
      <c r="AM51" s="18"/>
      <c r="AN51" s="18"/>
      <c r="AO51" s="18"/>
      <c r="AP51" s="17" t="s">
        <v>171</v>
      </c>
      <c r="AQ51" s="17" t="s">
        <v>309</v>
      </c>
      <c r="AR51" s="17"/>
      <c r="AS51" s="19" t="s">
        <v>313</v>
      </c>
      <c r="AT51" s="19"/>
      <c r="AU51" s="37" t="s">
        <v>314</v>
      </c>
    </row>
    <row r="52" s="3" customFormat="1" ht="30" customHeight="1" spans="1:47">
      <c r="A52" s="16">
        <v>45</v>
      </c>
      <c r="B52" s="18" t="s">
        <v>58</v>
      </c>
      <c r="C52" s="17" t="s">
        <v>309</v>
      </c>
      <c r="D52" s="17" t="s">
        <v>315</v>
      </c>
      <c r="E52" s="17" t="s">
        <v>316</v>
      </c>
      <c r="F52" s="17" t="s">
        <v>125</v>
      </c>
      <c r="G52" s="17" t="s">
        <v>62</v>
      </c>
      <c r="H52" s="17"/>
      <c r="I52" s="17">
        <v>1</v>
      </c>
      <c r="J52" s="18">
        <v>0.35</v>
      </c>
      <c r="K52" s="19" t="s">
        <v>317</v>
      </c>
      <c r="L52" s="17" t="s">
        <v>178</v>
      </c>
      <c r="M52" s="25">
        <v>4.27</v>
      </c>
      <c r="N52" s="25">
        <v>4</v>
      </c>
      <c r="O52" s="22">
        <f t="shared" si="7"/>
        <v>4</v>
      </c>
      <c r="P52" s="25">
        <v>4</v>
      </c>
      <c r="Q52" s="22"/>
      <c r="R52" s="22"/>
      <c r="S52" s="22"/>
      <c r="T52" s="22"/>
      <c r="U52" s="22"/>
      <c r="V52" s="22"/>
      <c r="W52" s="22"/>
      <c r="X52" s="22"/>
      <c r="Y52" s="22"/>
      <c r="Z52" s="22"/>
      <c r="AA52" s="22"/>
      <c r="AB52" s="17">
        <v>426</v>
      </c>
      <c r="AC52" s="17">
        <v>2031</v>
      </c>
      <c r="AD52" s="17">
        <v>118</v>
      </c>
      <c r="AE52" s="17">
        <v>576</v>
      </c>
      <c r="AF52" s="17"/>
      <c r="AG52" s="17"/>
      <c r="AH52" s="17"/>
      <c r="AI52" s="17">
        <v>1</v>
      </c>
      <c r="AJ52" s="18"/>
      <c r="AK52" s="18"/>
      <c r="AL52" s="18"/>
      <c r="AM52" s="18"/>
      <c r="AN52" s="18"/>
      <c r="AO52" s="18"/>
      <c r="AP52" s="17" t="s">
        <v>171</v>
      </c>
      <c r="AQ52" s="17" t="s">
        <v>309</v>
      </c>
      <c r="AR52" s="17"/>
      <c r="AS52" s="19" t="s">
        <v>318</v>
      </c>
      <c r="AT52" s="19"/>
      <c r="AU52" s="37" t="s">
        <v>319</v>
      </c>
    </row>
    <row r="53" s="3" customFormat="1" ht="30" customHeight="1" spans="1:47">
      <c r="A53" s="16">
        <v>46</v>
      </c>
      <c r="B53" s="18" t="s">
        <v>58</v>
      </c>
      <c r="C53" s="17" t="s">
        <v>309</v>
      </c>
      <c r="D53" s="17" t="s">
        <v>320</v>
      </c>
      <c r="E53" s="17" t="s">
        <v>321</v>
      </c>
      <c r="F53" s="17" t="s">
        <v>78</v>
      </c>
      <c r="G53" s="17" t="s">
        <v>62</v>
      </c>
      <c r="H53" s="17" t="s">
        <v>27</v>
      </c>
      <c r="I53" s="17">
        <v>1</v>
      </c>
      <c r="J53" s="18">
        <v>0.5</v>
      </c>
      <c r="K53" s="19" t="s">
        <v>322</v>
      </c>
      <c r="L53" s="17" t="s">
        <v>178</v>
      </c>
      <c r="M53" s="25">
        <v>13.32</v>
      </c>
      <c r="N53" s="25">
        <v>13</v>
      </c>
      <c r="O53" s="22">
        <f t="shared" si="7"/>
        <v>12</v>
      </c>
      <c r="P53" s="25">
        <v>12</v>
      </c>
      <c r="Q53" s="22"/>
      <c r="R53" s="22"/>
      <c r="S53" s="22"/>
      <c r="T53" s="22"/>
      <c r="U53" s="22"/>
      <c r="V53" s="22"/>
      <c r="W53" s="22"/>
      <c r="X53" s="22"/>
      <c r="Y53" s="22"/>
      <c r="Z53" s="22"/>
      <c r="AA53" s="22"/>
      <c r="AB53" s="17">
        <v>58</v>
      </c>
      <c r="AC53" s="17">
        <v>168</v>
      </c>
      <c r="AD53" s="17">
        <v>20</v>
      </c>
      <c r="AE53" s="17">
        <v>86</v>
      </c>
      <c r="AF53" s="17"/>
      <c r="AG53" s="17"/>
      <c r="AH53" s="17"/>
      <c r="AI53" s="17">
        <v>1</v>
      </c>
      <c r="AJ53" s="18"/>
      <c r="AK53" s="18"/>
      <c r="AL53" s="18"/>
      <c r="AM53" s="18"/>
      <c r="AN53" s="18"/>
      <c r="AO53" s="18"/>
      <c r="AP53" s="17" t="s">
        <v>171</v>
      </c>
      <c r="AQ53" s="17" t="s">
        <v>309</v>
      </c>
      <c r="AR53" s="17"/>
      <c r="AS53" s="19" t="s">
        <v>313</v>
      </c>
      <c r="AT53" s="19"/>
      <c r="AU53" s="37" t="s">
        <v>323</v>
      </c>
    </row>
    <row r="54" s="3" customFormat="1" ht="30" customHeight="1" spans="1:47">
      <c r="A54" s="16">
        <v>47</v>
      </c>
      <c r="B54" s="18" t="s">
        <v>58</v>
      </c>
      <c r="C54" s="17" t="s">
        <v>309</v>
      </c>
      <c r="D54" s="17" t="s">
        <v>324</v>
      </c>
      <c r="E54" s="17" t="s">
        <v>325</v>
      </c>
      <c r="F54" s="17" t="s">
        <v>125</v>
      </c>
      <c r="G54" s="17" t="s">
        <v>62</v>
      </c>
      <c r="H54" s="17" t="s">
        <v>27</v>
      </c>
      <c r="I54" s="17">
        <v>1</v>
      </c>
      <c r="J54" s="18">
        <v>1.6</v>
      </c>
      <c r="K54" s="19" t="s">
        <v>326</v>
      </c>
      <c r="L54" s="17" t="s">
        <v>178</v>
      </c>
      <c r="M54" s="25">
        <v>9.59</v>
      </c>
      <c r="N54" s="25">
        <v>9</v>
      </c>
      <c r="O54" s="22">
        <f t="shared" si="7"/>
        <v>9</v>
      </c>
      <c r="P54" s="25">
        <v>9</v>
      </c>
      <c r="Q54" s="22"/>
      <c r="R54" s="22"/>
      <c r="S54" s="22"/>
      <c r="T54" s="22"/>
      <c r="U54" s="22"/>
      <c r="V54" s="22"/>
      <c r="W54" s="22"/>
      <c r="X54" s="22"/>
      <c r="Y54" s="22"/>
      <c r="Z54" s="22"/>
      <c r="AA54" s="22"/>
      <c r="AB54" s="17">
        <v>106</v>
      </c>
      <c r="AC54" s="17">
        <v>497</v>
      </c>
      <c r="AD54" s="17">
        <v>40</v>
      </c>
      <c r="AE54" s="17">
        <v>169</v>
      </c>
      <c r="AF54" s="17"/>
      <c r="AG54" s="17"/>
      <c r="AH54" s="17"/>
      <c r="AI54" s="17">
        <v>1</v>
      </c>
      <c r="AJ54" s="18"/>
      <c r="AK54" s="18"/>
      <c r="AL54" s="18"/>
      <c r="AM54" s="18"/>
      <c r="AN54" s="18"/>
      <c r="AO54" s="18"/>
      <c r="AP54" s="17" t="s">
        <v>171</v>
      </c>
      <c r="AQ54" s="17" t="s">
        <v>309</v>
      </c>
      <c r="AR54" s="17"/>
      <c r="AS54" s="19" t="s">
        <v>327</v>
      </c>
      <c r="AT54" s="19"/>
      <c r="AU54" s="37" t="s">
        <v>328</v>
      </c>
    </row>
    <row r="55" s="3" customFormat="1" ht="30" customHeight="1" spans="1:47">
      <c r="A55" s="16">
        <v>48</v>
      </c>
      <c r="B55" s="18" t="s">
        <v>58</v>
      </c>
      <c r="C55" s="17" t="s">
        <v>309</v>
      </c>
      <c r="D55" s="17" t="s">
        <v>310</v>
      </c>
      <c r="E55" s="17" t="s">
        <v>329</v>
      </c>
      <c r="F55" s="17" t="s">
        <v>125</v>
      </c>
      <c r="G55" s="17" t="s">
        <v>62</v>
      </c>
      <c r="H55" s="17" t="s">
        <v>27</v>
      </c>
      <c r="I55" s="17">
        <v>1</v>
      </c>
      <c r="J55" s="18">
        <v>1.05</v>
      </c>
      <c r="K55" s="19" t="s">
        <v>330</v>
      </c>
      <c r="L55" s="17" t="s">
        <v>178</v>
      </c>
      <c r="M55" s="25">
        <v>3.68</v>
      </c>
      <c r="N55" s="25">
        <v>3</v>
      </c>
      <c r="O55" s="22">
        <f t="shared" si="7"/>
        <v>3</v>
      </c>
      <c r="P55" s="25">
        <v>3</v>
      </c>
      <c r="Q55" s="22"/>
      <c r="R55" s="22"/>
      <c r="S55" s="22"/>
      <c r="T55" s="22"/>
      <c r="U55" s="22"/>
      <c r="V55" s="22"/>
      <c r="W55" s="22"/>
      <c r="X55" s="22"/>
      <c r="Y55" s="22"/>
      <c r="Z55" s="22"/>
      <c r="AA55" s="22"/>
      <c r="AB55" s="17">
        <v>444</v>
      </c>
      <c r="AC55" s="17">
        <v>1857</v>
      </c>
      <c r="AD55" s="17">
        <v>276</v>
      </c>
      <c r="AE55" s="17">
        <v>1215</v>
      </c>
      <c r="AF55" s="17"/>
      <c r="AG55" s="17"/>
      <c r="AH55" s="17"/>
      <c r="AI55" s="17">
        <v>1</v>
      </c>
      <c r="AJ55" s="18"/>
      <c r="AK55" s="18"/>
      <c r="AL55" s="18"/>
      <c r="AM55" s="18"/>
      <c r="AN55" s="18"/>
      <c r="AO55" s="18"/>
      <c r="AP55" s="17" t="s">
        <v>171</v>
      </c>
      <c r="AQ55" s="17" t="s">
        <v>309</v>
      </c>
      <c r="AR55" s="17"/>
      <c r="AS55" s="19" t="s">
        <v>331</v>
      </c>
      <c r="AT55" s="19"/>
      <c r="AU55" s="37" t="s">
        <v>332</v>
      </c>
    </row>
    <row r="56" s="3" customFormat="1" ht="30" customHeight="1" spans="1:47">
      <c r="A56" s="16">
        <v>49</v>
      </c>
      <c r="B56" s="18" t="s">
        <v>58</v>
      </c>
      <c r="C56" s="17" t="s">
        <v>333</v>
      </c>
      <c r="D56" s="17" t="s">
        <v>334</v>
      </c>
      <c r="E56" s="17" t="s">
        <v>335</v>
      </c>
      <c r="F56" s="17" t="s">
        <v>125</v>
      </c>
      <c r="G56" s="18" t="s">
        <v>62</v>
      </c>
      <c r="H56" s="18" t="s">
        <v>27</v>
      </c>
      <c r="I56" s="18">
        <v>1</v>
      </c>
      <c r="J56" s="18">
        <v>0.02</v>
      </c>
      <c r="K56" s="17" t="s">
        <v>336</v>
      </c>
      <c r="L56" s="28" t="s">
        <v>337</v>
      </c>
      <c r="M56" s="24">
        <v>28</v>
      </c>
      <c r="N56" s="24">
        <v>25.435</v>
      </c>
      <c r="O56" s="22">
        <f t="shared" si="7"/>
        <v>28</v>
      </c>
      <c r="P56" s="24">
        <v>28</v>
      </c>
      <c r="Q56" s="22"/>
      <c r="R56" s="22"/>
      <c r="S56" s="22"/>
      <c r="T56" s="22"/>
      <c r="U56" s="22"/>
      <c r="V56" s="22"/>
      <c r="W56" s="22"/>
      <c r="X56" s="22"/>
      <c r="Y56" s="22"/>
      <c r="Z56" s="22"/>
      <c r="AA56" s="22"/>
      <c r="AB56" s="17">
        <v>71</v>
      </c>
      <c r="AC56" s="17">
        <v>241</v>
      </c>
      <c r="AD56" s="17">
        <v>8</v>
      </c>
      <c r="AE56" s="17">
        <v>28</v>
      </c>
      <c r="AF56" s="17"/>
      <c r="AG56" s="17"/>
      <c r="AH56" s="36"/>
      <c r="AI56" s="17">
        <v>1</v>
      </c>
      <c r="AJ56" s="18"/>
      <c r="AK56" s="18"/>
      <c r="AL56" s="18"/>
      <c r="AM56" s="18"/>
      <c r="AN56" s="18"/>
      <c r="AO56" s="18"/>
      <c r="AP56" s="17" t="s">
        <v>171</v>
      </c>
      <c r="AQ56" s="17" t="s">
        <v>333</v>
      </c>
      <c r="AR56" s="17" t="s">
        <v>338</v>
      </c>
      <c r="AS56" s="53" t="s">
        <v>339</v>
      </c>
      <c r="AT56" s="36"/>
      <c r="AU56" s="37" t="s">
        <v>340</v>
      </c>
    </row>
    <row r="57" s="3" customFormat="1" ht="30" customHeight="1" spans="1:47">
      <c r="A57" s="16">
        <v>50</v>
      </c>
      <c r="B57" s="18" t="s">
        <v>58</v>
      </c>
      <c r="C57" s="17" t="s">
        <v>333</v>
      </c>
      <c r="D57" s="17" t="s">
        <v>334</v>
      </c>
      <c r="E57" s="17" t="s">
        <v>341</v>
      </c>
      <c r="F57" s="17" t="s">
        <v>125</v>
      </c>
      <c r="G57" s="18" t="s">
        <v>62</v>
      </c>
      <c r="H57" s="18" t="s">
        <v>187</v>
      </c>
      <c r="I57" s="18">
        <v>1</v>
      </c>
      <c r="J57" s="18">
        <v>0.018</v>
      </c>
      <c r="K57" s="17" t="s">
        <v>342</v>
      </c>
      <c r="L57" s="28" t="s">
        <v>337</v>
      </c>
      <c r="M57" s="24">
        <v>51</v>
      </c>
      <c r="N57" s="24">
        <v>43.7245</v>
      </c>
      <c r="O57" s="22">
        <f t="shared" si="7"/>
        <v>51</v>
      </c>
      <c r="P57" s="24">
        <v>51</v>
      </c>
      <c r="Q57" s="22"/>
      <c r="R57" s="22"/>
      <c r="S57" s="22"/>
      <c r="T57" s="22"/>
      <c r="U57" s="22"/>
      <c r="V57" s="22"/>
      <c r="W57" s="22"/>
      <c r="X57" s="22"/>
      <c r="Y57" s="22"/>
      <c r="Z57" s="22"/>
      <c r="AA57" s="22"/>
      <c r="AB57" s="17">
        <v>172</v>
      </c>
      <c r="AC57" s="17">
        <v>622</v>
      </c>
      <c r="AD57" s="17">
        <v>53</v>
      </c>
      <c r="AE57" s="17">
        <v>142</v>
      </c>
      <c r="AF57" s="17"/>
      <c r="AG57" s="17"/>
      <c r="AH57" s="36"/>
      <c r="AI57" s="17">
        <v>1</v>
      </c>
      <c r="AJ57" s="18"/>
      <c r="AK57" s="18"/>
      <c r="AL57" s="18"/>
      <c r="AM57" s="18"/>
      <c r="AN57" s="18"/>
      <c r="AO57" s="18"/>
      <c r="AP57" s="17" t="s">
        <v>171</v>
      </c>
      <c r="AQ57" s="17" t="s">
        <v>333</v>
      </c>
      <c r="AR57" s="17" t="s">
        <v>338</v>
      </c>
      <c r="AS57" s="19" t="s">
        <v>343</v>
      </c>
      <c r="AT57" s="36"/>
      <c r="AU57" s="37" t="s">
        <v>344</v>
      </c>
    </row>
    <row r="58" s="3" customFormat="1" ht="30" customHeight="1" spans="1:47">
      <c r="A58" s="16">
        <v>51</v>
      </c>
      <c r="B58" s="18" t="s">
        <v>58</v>
      </c>
      <c r="C58" s="17" t="s">
        <v>333</v>
      </c>
      <c r="D58" s="17" t="s">
        <v>345</v>
      </c>
      <c r="E58" s="17" t="s">
        <v>346</v>
      </c>
      <c r="F58" s="17" t="s">
        <v>125</v>
      </c>
      <c r="G58" s="18" t="s">
        <v>62</v>
      </c>
      <c r="H58" s="18" t="s">
        <v>27</v>
      </c>
      <c r="I58" s="18">
        <v>1</v>
      </c>
      <c r="J58" s="18">
        <v>0.4</v>
      </c>
      <c r="K58" s="17" t="s">
        <v>347</v>
      </c>
      <c r="L58" s="28" t="s">
        <v>337</v>
      </c>
      <c r="M58" s="24">
        <v>88</v>
      </c>
      <c r="N58" s="24">
        <v>77.4355</v>
      </c>
      <c r="O58" s="22">
        <f t="shared" si="7"/>
        <v>88</v>
      </c>
      <c r="P58" s="24">
        <v>88</v>
      </c>
      <c r="Q58" s="22"/>
      <c r="R58" s="22"/>
      <c r="S58" s="22"/>
      <c r="T58" s="22"/>
      <c r="U58" s="22"/>
      <c r="V58" s="22"/>
      <c r="W58" s="22"/>
      <c r="X58" s="22"/>
      <c r="Y58" s="22"/>
      <c r="Z58" s="22"/>
      <c r="AA58" s="22"/>
      <c r="AB58" s="17">
        <v>98</v>
      </c>
      <c r="AC58" s="17">
        <v>317</v>
      </c>
      <c r="AD58" s="17">
        <v>12</v>
      </c>
      <c r="AE58" s="17">
        <v>40</v>
      </c>
      <c r="AF58" s="17"/>
      <c r="AG58" s="17"/>
      <c r="AH58" s="36"/>
      <c r="AI58" s="17">
        <v>1</v>
      </c>
      <c r="AJ58" s="18"/>
      <c r="AK58" s="18"/>
      <c r="AL58" s="18"/>
      <c r="AM58" s="18"/>
      <c r="AN58" s="18"/>
      <c r="AO58" s="18"/>
      <c r="AP58" s="17" t="s">
        <v>171</v>
      </c>
      <c r="AQ58" s="17" t="s">
        <v>333</v>
      </c>
      <c r="AR58" s="17" t="s">
        <v>338</v>
      </c>
      <c r="AS58" s="53" t="s">
        <v>348</v>
      </c>
      <c r="AT58" s="36"/>
      <c r="AU58" s="37" t="s">
        <v>349</v>
      </c>
    </row>
    <row r="59" s="3" customFormat="1" ht="30" customHeight="1" spans="1:47">
      <c r="A59" s="16">
        <v>52</v>
      </c>
      <c r="B59" s="18" t="s">
        <v>58</v>
      </c>
      <c r="C59" s="17" t="s">
        <v>107</v>
      </c>
      <c r="D59" s="17" t="s">
        <v>108</v>
      </c>
      <c r="E59" s="17" t="s">
        <v>350</v>
      </c>
      <c r="F59" s="17" t="s">
        <v>125</v>
      </c>
      <c r="G59" s="18" t="s">
        <v>62</v>
      </c>
      <c r="H59" s="18" t="s">
        <v>27</v>
      </c>
      <c r="I59" s="18">
        <v>1</v>
      </c>
      <c r="J59" s="18">
        <v>4.3</v>
      </c>
      <c r="K59" s="17" t="s">
        <v>351</v>
      </c>
      <c r="L59" s="17" t="s">
        <v>352</v>
      </c>
      <c r="M59" s="24">
        <v>77</v>
      </c>
      <c r="N59" s="24">
        <v>58.4796</v>
      </c>
      <c r="O59" s="22">
        <f t="shared" si="7"/>
        <v>77</v>
      </c>
      <c r="P59" s="24">
        <v>77</v>
      </c>
      <c r="Q59" s="22"/>
      <c r="R59" s="22"/>
      <c r="S59" s="22"/>
      <c r="T59" s="22"/>
      <c r="U59" s="22"/>
      <c r="V59" s="22"/>
      <c r="W59" s="22"/>
      <c r="X59" s="22"/>
      <c r="Y59" s="22"/>
      <c r="Z59" s="22"/>
      <c r="AA59" s="22"/>
      <c r="AB59" s="17">
        <v>245</v>
      </c>
      <c r="AC59" s="17">
        <v>918</v>
      </c>
      <c r="AD59" s="17">
        <v>52</v>
      </c>
      <c r="AE59" s="17">
        <v>165</v>
      </c>
      <c r="AF59" s="17">
        <v>12</v>
      </c>
      <c r="AG59" s="17">
        <v>41</v>
      </c>
      <c r="AH59" s="17"/>
      <c r="AI59" s="17">
        <v>1</v>
      </c>
      <c r="AJ59" s="18"/>
      <c r="AK59" s="18"/>
      <c r="AL59" s="18"/>
      <c r="AM59" s="18"/>
      <c r="AN59" s="18"/>
      <c r="AO59" s="18"/>
      <c r="AP59" s="17" t="s">
        <v>171</v>
      </c>
      <c r="AQ59" s="17" t="s">
        <v>107</v>
      </c>
      <c r="AR59" s="17" t="s">
        <v>338</v>
      </c>
      <c r="AS59" s="53" t="s">
        <v>353</v>
      </c>
      <c r="AT59" s="36"/>
      <c r="AU59" s="54" t="s">
        <v>354</v>
      </c>
    </row>
    <row r="60" s="3" customFormat="1" ht="30" customHeight="1" spans="1:47">
      <c r="A60" s="16">
        <v>53</v>
      </c>
      <c r="B60" s="18" t="s">
        <v>58</v>
      </c>
      <c r="C60" s="17" t="s">
        <v>107</v>
      </c>
      <c r="D60" s="17" t="s">
        <v>108</v>
      </c>
      <c r="E60" s="17" t="s">
        <v>355</v>
      </c>
      <c r="F60" s="17" t="s">
        <v>125</v>
      </c>
      <c r="G60" s="18" t="s">
        <v>62</v>
      </c>
      <c r="H60" s="18" t="s">
        <v>27</v>
      </c>
      <c r="I60" s="18">
        <v>1</v>
      </c>
      <c r="J60" s="18">
        <v>2.5</v>
      </c>
      <c r="K60" s="17" t="s">
        <v>356</v>
      </c>
      <c r="L60" s="17" t="s">
        <v>352</v>
      </c>
      <c r="M60" s="24">
        <v>59</v>
      </c>
      <c r="N60" s="24">
        <v>41.5618</v>
      </c>
      <c r="O60" s="22">
        <f t="shared" si="7"/>
        <v>59</v>
      </c>
      <c r="P60" s="24">
        <v>59</v>
      </c>
      <c r="Q60" s="22"/>
      <c r="R60" s="22"/>
      <c r="S60" s="22"/>
      <c r="T60" s="22"/>
      <c r="U60" s="22"/>
      <c r="V60" s="22"/>
      <c r="W60" s="22"/>
      <c r="X60" s="22"/>
      <c r="Y60" s="22"/>
      <c r="Z60" s="22"/>
      <c r="AA60" s="22"/>
      <c r="AB60" s="17">
        <v>245</v>
      </c>
      <c r="AC60" s="17">
        <v>918</v>
      </c>
      <c r="AD60" s="17">
        <v>52</v>
      </c>
      <c r="AE60" s="17">
        <v>165</v>
      </c>
      <c r="AF60" s="17">
        <v>12</v>
      </c>
      <c r="AG60" s="17">
        <v>41</v>
      </c>
      <c r="AH60" s="17"/>
      <c r="AI60" s="17">
        <v>1</v>
      </c>
      <c r="AJ60" s="18"/>
      <c r="AK60" s="18"/>
      <c r="AL60" s="18"/>
      <c r="AM60" s="18"/>
      <c r="AN60" s="18"/>
      <c r="AO60" s="18"/>
      <c r="AP60" s="17" t="s">
        <v>171</v>
      </c>
      <c r="AQ60" s="17" t="s">
        <v>107</v>
      </c>
      <c r="AR60" s="17" t="s">
        <v>338</v>
      </c>
      <c r="AS60" s="53" t="s">
        <v>357</v>
      </c>
      <c r="AT60" s="36"/>
      <c r="AU60" s="54" t="s">
        <v>358</v>
      </c>
    </row>
    <row r="61" s="3" customFormat="1" ht="30" customHeight="1" spans="1:47">
      <c r="A61" s="16">
        <v>54</v>
      </c>
      <c r="B61" s="18" t="s">
        <v>58</v>
      </c>
      <c r="C61" s="17" t="s">
        <v>302</v>
      </c>
      <c r="D61" s="17" t="s">
        <v>359</v>
      </c>
      <c r="E61" s="17" t="s">
        <v>360</v>
      </c>
      <c r="F61" s="17" t="s">
        <v>125</v>
      </c>
      <c r="G61" s="18" t="s">
        <v>62</v>
      </c>
      <c r="H61" s="18" t="s">
        <v>27</v>
      </c>
      <c r="I61" s="18">
        <v>1</v>
      </c>
      <c r="J61" s="18">
        <v>0.42</v>
      </c>
      <c r="K61" s="17" t="s">
        <v>361</v>
      </c>
      <c r="L61" s="17" t="s">
        <v>352</v>
      </c>
      <c r="M61" s="24">
        <v>109</v>
      </c>
      <c r="N61" s="24">
        <v>103</v>
      </c>
      <c r="O61" s="22">
        <f t="shared" si="7"/>
        <v>102</v>
      </c>
      <c r="P61" s="24">
        <v>102</v>
      </c>
      <c r="Q61" s="22"/>
      <c r="R61" s="22"/>
      <c r="S61" s="22"/>
      <c r="T61" s="22"/>
      <c r="U61" s="22"/>
      <c r="V61" s="22"/>
      <c r="W61" s="22"/>
      <c r="X61" s="22"/>
      <c r="Y61" s="22"/>
      <c r="Z61" s="22"/>
      <c r="AA61" s="22"/>
      <c r="AB61" s="17">
        <v>1056</v>
      </c>
      <c r="AC61" s="17">
        <v>3995</v>
      </c>
      <c r="AD61" s="17">
        <v>283</v>
      </c>
      <c r="AE61" s="17">
        <v>1193</v>
      </c>
      <c r="AF61" s="17"/>
      <c r="AG61" s="17"/>
      <c r="AH61" s="17">
        <v>1</v>
      </c>
      <c r="AI61" s="17"/>
      <c r="AJ61" s="18"/>
      <c r="AK61" s="18"/>
      <c r="AL61" s="18"/>
      <c r="AM61" s="18"/>
      <c r="AN61" s="18"/>
      <c r="AO61" s="18"/>
      <c r="AP61" s="17" t="s">
        <v>171</v>
      </c>
      <c r="AQ61" s="17" t="s">
        <v>302</v>
      </c>
      <c r="AR61" s="17" t="s">
        <v>338</v>
      </c>
      <c r="AS61" s="19" t="s">
        <v>362</v>
      </c>
      <c r="AT61" s="19"/>
      <c r="AU61" s="37" t="s">
        <v>363</v>
      </c>
    </row>
    <row r="62" s="3" customFormat="1" ht="30" customHeight="1" spans="1:47">
      <c r="A62" s="16">
        <v>55</v>
      </c>
      <c r="B62" s="18" t="s">
        <v>58</v>
      </c>
      <c r="C62" s="17" t="s">
        <v>100</v>
      </c>
      <c r="D62" s="17" t="s">
        <v>364</v>
      </c>
      <c r="E62" s="17" t="s">
        <v>365</v>
      </c>
      <c r="F62" s="17" t="s">
        <v>125</v>
      </c>
      <c r="G62" s="18" t="s">
        <v>62</v>
      </c>
      <c r="H62" s="18" t="s">
        <v>187</v>
      </c>
      <c r="I62" s="18">
        <v>1</v>
      </c>
      <c r="J62" s="18" t="s">
        <v>193</v>
      </c>
      <c r="K62" s="17" t="s">
        <v>366</v>
      </c>
      <c r="L62" s="17" t="s">
        <v>367</v>
      </c>
      <c r="M62" s="24">
        <v>59</v>
      </c>
      <c r="N62" s="24">
        <v>37.698236</v>
      </c>
      <c r="O62" s="22">
        <f t="shared" si="7"/>
        <v>39.271136</v>
      </c>
      <c r="P62" s="24">
        <v>39.271136</v>
      </c>
      <c r="Q62" s="22"/>
      <c r="R62" s="22"/>
      <c r="S62" s="22"/>
      <c r="T62" s="22"/>
      <c r="U62" s="22"/>
      <c r="V62" s="22"/>
      <c r="W62" s="22"/>
      <c r="X62" s="22"/>
      <c r="Y62" s="22"/>
      <c r="Z62" s="22"/>
      <c r="AA62" s="22"/>
      <c r="AB62" s="17">
        <v>30</v>
      </c>
      <c r="AC62" s="17">
        <v>121</v>
      </c>
      <c r="AD62" s="17"/>
      <c r="AE62" s="17"/>
      <c r="AF62" s="17"/>
      <c r="AG62" s="17"/>
      <c r="AH62" s="17"/>
      <c r="AI62" s="17"/>
      <c r="AJ62" s="17"/>
      <c r="AK62" s="17"/>
      <c r="AL62" s="17"/>
      <c r="AM62" s="19"/>
      <c r="AN62" s="37"/>
      <c r="AO62" s="55"/>
      <c r="AP62" s="17" t="s">
        <v>171</v>
      </c>
      <c r="AQ62" s="17" t="s">
        <v>100</v>
      </c>
      <c r="AR62" s="17"/>
      <c r="AS62" s="17" t="s">
        <v>368</v>
      </c>
      <c r="AT62" s="17"/>
      <c r="AU62" s="37" t="s">
        <v>369</v>
      </c>
    </row>
    <row r="63" s="1" customFormat="1" ht="30" customHeight="1" spans="1:47">
      <c r="A63" s="14" t="s">
        <v>56</v>
      </c>
      <c r="B63" s="15"/>
      <c r="C63" s="15"/>
      <c r="D63" s="15"/>
      <c r="E63" s="15"/>
      <c r="F63" s="15"/>
      <c r="G63" s="15"/>
      <c r="H63" s="15"/>
      <c r="I63" s="15"/>
      <c r="J63" s="15"/>
      <c r="K63" s="15"/>
      <c r="L63" s="21"/>
      <c r="M63" s="10">
        <f>SUM(M64:M202)</f>
        <v>30785.317866</v>
      </c>
      <c r="N63" s="10">
        <f>SUM(N64:N202)</f>
        <v>28949.5599434</v>
      </c>
      <c r="O63" s="10">
        <f>SUM(O64:O202)</f>
        <v>28886.927331</v>
      </c>
      <c r="P63" s="10">
        <f>SUM(P64:P202)</f>
        <v>11793.520926</v>
      </c>
      <c r="Q63" s="10">
        <f t="shared" ref="Q63:X63" si="8">SUM(Q64:Q202)</f>
        <v>1452.061249</v>
      </c>
      <c r="R63" s="10">
        <f t="shared" si="8"/>
        <v>2007.931886</v>
      </c>
      <c r="S63" s="10">
        <f t="shared" si="8"/>
        <v>5330</v>
      </c>
      <c r="T63" s="10">
        <f t="shared" si="8"/>
        <v>3312.42257</v>
      </c>
      <c r="U63" s="10">
        <f t="shared" si="8"/>
        <v>1866.4907</v>
      </c>
      <c r="V63" s="10">
        <f t="shared" si="8"/>
        <v>0</v>
      </c>
      <c r="W63" s="10">
        <f t="shared" si="8"/>
        <v>1114</v>
      </c>
      <c r="X63" s="10">
        <f t="shared" si="8"/>
        <v>2010.5</v>
      </c>
      <c r="Y63" s="10">
        <f t="shared" ref="W63:AO63" si="9">SUM(Y64:Y202)</f>
        <v>0</v>
      </c>
      <c r="Z63" s="10">
        <f t="shared" si="9"/>
        <v>0</v>
      </c>
      <c r="AA63" s="10">
        <f t="shared" si="9"/>
        <v>0</v>
      </c>
      <c r="AB63" s="10">
        <f t="shared" si="9"/>
        <v>92539</v>
      </c>
      <c r="AC63" s="10">
        <f t="shared" si="9"/>
        <v>369244</v>
      </c>
      <c r="AD63" s="10">
        <f t="shared" si="9"/>
        <v>53195</v>
      </c>
      <c r="AE63" s="10">
        <f t="shared" si="9"/>
        <v>204485</v>
      </c>
      <c r="AF63" s="10">
        <f t="shared" si="9"/>
        <v>19015</v>
      </c>
      <c r="AG63" s="10">
        <f t="shared" si="9"/>
        <v>72281</v>
      </c>
      <c r="AH63" s="10">
        <f t="shared" si="9"/>
        <v>57</v>
      </c>
      <c r="AI63" s="10">
        <f t="shared" si="9"/>
        <v>86</v>
      </c>
      <c r="AJ63" s="10">
        <f t="shared" si="9"/>
        <v>0</v>
      </c>
      <c r="AK63" s="10">
        <f t="shared" si="9"/>
        <v>0</v>
      </c>
      <c r="AL63" s="10">
        <f t="shared" si="9"/>
        <v>0</v>
      </c>
      <c r="AM63" s="10">
        <f t="shared" si="9"/>
        <v>0</v>
      </c>
      <c r="AN63" s="10">
        <f t="shared" si="9"/>
        <v>0</v>
      </c>
      <c r="AO63" s="10">
        <f t="shared" si="9"/>
        <v>0</v>
      </c>
      <c r="AP63" s="17" t="s">
        <v>370</v>
      </c>
      <c r="AQ63" s="10"/>
      <c r="AR63" s="46"/>
      <c r="AS63" s="47"/>
      <c r="AT63" s="47"/>
      <c r="AU63" s="48"/>
    </row>
    <row r="64" s="1" customFormat="1" ht="30" customHeight="1" spans="1:47">
      <c r="A64" s="16">
        <v>56</v>
      </c>
      <c r="B64" s="16" t="s">
        <v>58</v>
      </c>
      <c r="C64" s="17" t="s">
        <v>143</v>
      </c>
      <c r="D64" s="17" t="s">
        <v>371</v>
      </c>
      <c r="E64" s="17" t="s">
        <v>372</v>
      </c>
      <c r="F64" s="17" t="s">
        <v>78</v>
      </c>
      <c r="G64" s="16" t="s">
        <v>71</v>
      </c>
      <c r="H64" s="16"/>
      <c r="I64" s="16"/>
      <c r="J64" s="16"/>
      <c r="K64" s="9" t="s">
        <v>373</v>
      </c>
      <c r="L64" s="9" t="s">
        <v>374</v>
      </c>
      <c r="M64" s="22">
        <v>700</v>
      </c>
      <c r="N64" s="22">
        <v>700</v>
      </c>
      <c r="O64" s="22">
        <f>P64+Q64+R64+S64+T64+U64+V64+W64+X64</f>
        <v>700</v>
      </c>
      <c r="P64" s="22">
        <v>700</v>
      </c>
      <c r="Q64" s="22"/>
      <c r="R64" s="22"/>
      <c r="S64" s="22"/>
      <c r="T64" s="22"/>
      <c r="U64" s="22"/>
      <c r="V64" s="22"/>
      <c r="W64" s="22"/>
      <c r="X64" s="22"/>
      <c r="Y64" s="22"/>
      <c r="Z64" s="22"/>
      <c r="AA64" s="22"/>
      <c r="AB64" s="17">
        <v>4508</v>
      </c>
      <c r="AC64" s="17">
        <v>19538</v>
      </c>
      <c r="AD64" s="17">
        <v>4508</v>
      </c>
      <c r="AE64" s="17">
        <v>19538</v>
      </c>
      <c r="AF64" s="17">
        <v>4508</v>
      </c>
      <c r="AG64" s="17">
        <v>19538</v>
      </c>
      <c r="AH64" s="17"/>
      <c r="AI64" s="17">
        <v>1</v>
      </c>
      <c r="AJ64" s="16"/>
      <c r="AK64" s="16"/>
      <c r="AL64" s="16"/>
      <c r="AM64" s="16"/>
      <c r="AN64" s="16"/>
      <c r="AO64" s="16"/>
      <c r="AP64" s="17" t="s">
        <v>370</v>
      </c>
      <c r="AQ64" s="17" t="s">
        <v>370</v>
      </c>
      <c r="AR64" s="9"/>
      <c r="AS64" s="50"/>
      <c r="AT64" s="49" t="s">
        <v>375</v>
      </c>
      <c r="AU64" s="56" t="s">
        <v>376</v>
      </c>
    </row>
    <row r="65" s="1" customFormat="1" ht="30" customHeight="1" spans="1:47">
      <c r="A65" s="16">
        <v>57</v>
      </c>
      <c r="B65" s="16" t="s">
        <v>58</v>
      </c>
      <c r="C65" s="17" t="s">
        <v>143</v>
      </c>
      <c r="D65" s="17" t="s">
        <v>371</v>
      </c>
      <c r="E65" s="17" t="s">
        <v>377</v>
      </c>
      <c r="F65" s="17" t="s">
        <v>78</v>
      </c>
      <c r="G65" s="16" t="s">
        <v>71</v>
      </c>
      <c r="H65" s="16"/>
      <c r="I65" s="16"/>
      <c r="J65" s="16"/>
      <c r="K65" s="9" t="s">
        <v>378</v>
      </c>
      <c r="L65" s="9" t="s">
        <v>374</v>
      </c>
      <c r="M65" s="22">
        <v>438</v>
      </c>
      <c r="N65" s="22">
        <v>411</v>
      </c>
      <c r="O65" s="22">
        <f>P65+Q65+R65+S65+T65+U65+V65+W65+X65</f>
        <v>411</v>
      </c>
      <c r="P65" s="22">
        <v>200</v>
      </c>
      <c r="Q65" s="22"/>
      <c r="R65" s="22"/>
      <c r="S65" s="22">
        <v>211</v>
      </c>
      <c r="T65" s="65"/>
      <c r="U65" s="22"/>
      <c r="V65" s="22"/>
      <c r="W65" s="22"/>
      <c r="X65" s="22"/>
      <c r="Y65" s="22"/>
      <c r="Z65" s="22"/>
      <c r="AA65" s="22"/>
      <c r="AB65" s="17">
        <v>4508</v>
      </c>
      <c r="AC65" s="17">
        <v>19538</v>
      </c>
      <c r="AD65" s="17">
        <v>4508</v>
      </c>
      <c r="AE65" s="17">
        <v>19538</v>
      </c>
      <c r="AF65" s="17">
        <v>4508</v>
      </c>
      <c r="AG65" s="17">
        <v>19538</v>
      </c>
      <c r="AH65" s="17"/>
      <c r="AI65" s="17">
        <v>1</v>
      </c>
      <c r="AJ65" s="16"/>
      <c r="AK65" s="16"/>
      <c r="AL65" s="16"/>
      <c r="AM65" s="16"/>
      <c r="AN65" s="16"/>
      <c r="AO65" s="16"/>
      <c r="AP65" s="17" t="s">
        <v>370</v>
      </c>
      <c r="AQ65" s="17" t="s">
        <v>370</v>
      </c>
      <c r="AR65" s="9"/>
      <c r="AS65" s="50"/>
      <c r="AT65" s="49" t="s">
        <v>379</v>
      </c>
      <c r="AU65" s="56" t="s">
        <v>380</v>
      </c>
    </row>
    <row r="66" s="1" customFormat="1" ht="30" customHeight="1" spans="1:47">
      <c r="A66" s="16">
        <v>58</v>
      </c>
      <c r="B66" s="16" t="s">
        <v>58</v>
      </c>
      <c r="C66" s="17" t="s">
        <v>83</v>
      </c>
      <c r="D66" s="17" t="s">
        <v>381</v>
      </c>
      <c r="E66" s="17" t="s">
        <v>382</v>
      </c>
      <c r="F66" s="17" t="s">
        <v>78</v>
      </c>
      <c r="G66" s="16" t="s">
        <v>71</v>
      </c>
      <c r="H66" s="16" t="s">
        <v>27</v>
      </c>
      <c r="I66" s="16"/>
      <c r="J66" s="16">
        <v>24.2</v>
      </c>
      <c r="K66" s="9" t="s">
        <v>383</v>
      </c>
      <c r="L66" s="9" t="s">
        <v>384</v>
      </c>
      <c r="M66" s="22">
        <v>180</v>
      </c>
      <c r="N66" s="22">
        <v>180</v>
      </c>
      <c r="O66" s="22">
        <f>P66+Q66+R66+S66+T66+U66+V66+W66+X66</f>
        <v>180</v>
      </c>
      <c r="P66" s="22">
        <v>180</v>
      </c>
      <c r="Q66" s="22"/>
      <c r="R66" s="22"/>
      <c r="S66" s="22"/>
      <c r="T66" s="65"/>
      <c r="U66" s="22"/>
      <c r="V66" s="22"/>
      <c r="W66" s="22"/>
      <c r="X66" s="22"/>
      <c r="Y66" s="22"/>
      <c r="Z66" s="22"/>
      <c r="AA66" s="22"/>
      <c r="AB66" s="17"/>
      <c r="AC66" s="17">
        <v>36000</v>
      </c>
      <c r="AD66" s="17"/>
      <c r="AE66" s="17">
        <v>18000</v>
      </c>
      <c r="AF66" s="17"/>
      <c r="AG66" s="17"/>
      <c r="AH66" s="17">
        <v>3</v>
      </c>
      <c r="AI66" s="17">
        <v>12</v>
      </c>
      <c r="AJ66" s="16"/>
      <c r="AK66" s="16"/>
      <c r="AL66" s="16"/>
      <c r="AM66" s="16"/>
      <c r="AN66" s="16"/>
      <c r="AO66" s="16"/>
      <c r="AP66" s="17" t="s">
        <v>370</v>
      </c>
      <c r="AQ66" s="17" t="s">
        <v>370</v>
      </c>
      <c r="AR66" s="9"/>
      <c r="AS66" s="49" t="s">
        <v>385</v>
      </c>
      <c r="AT66" s="50"/>
      <c r="AU66" s="56" t="s">
        <v>386</v>
      </c>
    </row>
    <row r="67" s="1" customFormat="1" ht="30" customHeight="1" spans="1:47">
      <c r="A67" s="16">
        <v>59</v>
      </c>
      <c r="B67" s="16" t="s">
        <v>58</v>
      </c>
      <c r="C67" s="17" t="s">
        <v>59</v>
      </c>
      <c r="D67" s="17" t="s">
        <v>59</v>
      </c>
      <c r="E67" s="17" t="s">
        <v>387</v>
      </c>
      <c r="F67" s="17" t="s">
        <v>78</v>
      </c>
      <c r="G67" s="16" t="s">
        <v>62</v>
      </c>
      <c r="H67" s="16"/>
      <c r="I67" s="16"/>
      <c r="J67" s="16"/>
      <c r="K67" s="16" t="s">
        <v>388</v>
      </c>
      <c r="L67" s="9" t="s">
        <v>384</v>
      </c>
      <c r="M67" s="22">
        <v>1600</v>
      </c>
      <c r="N67" s="22">
        <v>1600</v>
      </c>
      <c r="O67" s="22">
        <f>P67+Q67+R67+S67+T67+U67+V67+W67+X67</f>
        <v>1578.4587</v>
      </c>
      <c r="P67" s="22">
        <v>1196.750181</v>
      </c>
      <c r="Q67" s="22"/>
      <c r="R67" s="22"/>
      <c r="S67" s="22"/>
      <c r="T67" s="65"/>
      <c r="U67" s="22">
        <v>381.708519</v>
      </c>
      <c r="V67" s="22"/>
      <c r="W67" s="22"/>
      <c r="X67" s="22"/>
      <c r="Y67" s="22"/>
      <c r="Z67" s="22"/>
      <c r="AA67" s="22"/>
      <c r="AB67" s="17">
        <v>4500</v>
      </c>
      <c r="AC67" s="17">
        <v>18500</v>
      </c>
      <c r="AD67" s="17">
        <v>4500</v>
      </c>
      <c r="AE67" s="17">
        <v>18500</v>
      </c>
      <c r="AF67" s="17"/>
      <c r="AG67" s="17"/>
      <c r="AH67" s="17"/>
      <c r="AI67" s="17"/>
      <c r="AJ67" s="16"/>
      <c r="AK67" s="16"/>
      <c r="AL67" s="16"/>
      <c r="AM67" s="16"/>
      <c r="AN67" s="16"/>
      <c r="AO67" s="16"/>
      <c r="AP67" s="17" t="s">
        <v>370</v>
      </c>
      <c r="AQ67" s="17" t="s">
        <v>370</v>
      </c>
      <c r="AR67" s="9"/>
      <c r="AS67" s="19" t="s">
        <v>389</v>
      </c>
      <c r="AT67" s="50"/>
      <c r="AU67" s="56" t="s">
        <v>390</v>
      </c>
    </row>
    <row r="68" s="1" customFormat="1" ht="30" customHeight="1" spans="1:47">
      <c r="A68" s="16">
        <v>60</v>
      </c>
      <c r="B68" s="16" t="s">
        <v>58</v>
      </c>
      <c r="C68" s="17" t="s">
        <v>59</v>
      </c>
      <c r="D68" s="17" t="s">
        <v>59</v>
      </c>
      <c r="E68" s="17" t="s">
        <v>391</v>
      </c>
      <c r="F68" s="17" t="s">
        <v>78</v>
      </c>
      <c r="G68" s="16"/>
      <c r="H68" s="16"/>
      <c r="I68" s="16"/>
      <c r="J68" s="16"/>
      <c r="K68" s="16"/>
      <c r="L68" s="9"/>
      <c r="M68" s="22"/>
      <c r="N68" s="22">
        <v>55.288925</v>
      </c>
      <c r="O68" s="22">
        <f>P68+Q68+R68+S68+T68+U68+V68+W68+X68</f>
        <v>28.343624</v>
      </c>
      <c r="P68" s="22"/>
      <c r="Q68" s="22"/>
      <c r="R68" s="22"/>
      <c r="S68" s="22"/>
      <c r="T68" s="22">
        <v>15.288925</v>
      </c>
      <c r="U68" s="22">
        <v>13.054699</v>
      </c>
      <c r="V68" s="22"/>
      <c r="W68" s="22"/>
      <c r="X68" s="22"/>
      <c r="Y68" s="22"/>
      <c r="Z68" s="22"/>
      <c r="AA68" s="22"/>
      <c r="AB68" s="17"/>
      <c r="AC68" s="17"/>
      <c r="AD68" s="17"/>
      <c r="AE68" s="17"/>
      <c r="AF68" s="17"/>
      <c r="AG68" s="17"/>
      <c r="AH68" s="17"/>
      <c r="AI68" s="17"/>
      <c r="AJ68" s="16"/>
      <c r="AK68" s="16"/>
      <c r="AL68" s="16"/>
      <c r="AM68" s="16"/>
      <c r="AN68" s="16"/>
      <c r="AO68" s="16"/>
      <c r="AP68" s="17" t="s">
        <v>370</v>
      </c>
      <c r="AQ68" s="17" t="s">
        <v>370</v>
      </c>
      <c r="AR68" s="9"/>
      <c r="AS68" s="19"/>
      <c r="AT68" s="50"/>
      <c r="AU68" s="56"/>
    </row>
    <row r="69" s="1" customFormat="1" ht="30" customHeight="1" spans="1:47">
      <c r="A69" s="16">
        <v>61</v>
      </c>
      <c r="B69" s="16" t="s">
        <v>58</v>
      </c>
      <c r="C69" s="17" t="s">
        <v>59</v>
      </c>
      <c r="D69" s="17" t="s">
        <v>59</v>
      </c>
      <c r="E69" s="17" t="s">
        <v>392</v>
      </c>
      <c r="F69" s="17" t="s">
        <v>61</v>
      </c>
      <c r="G69" s="16" t="s">
        <v>62</v>
      </c>
      <c r="H69" s="16"/>
      <c r="I69" s="16"/>
      <c r="J69" s="16"/>
      <c r="K69" s="9" t="s">
        <v>393</v>
      </c>
      <c r="L69" s="9" t="s">
        <v>384</v>
      </c>
      <c r="M69" s="22">
        <v>1800</v>
      </c>
      <c r="N69" s="22">
        <v>2048.25</v>
      </c>
      <c r="O69" s="22">
        <f t="shared" ref="O69:O100" si="10">P69+Q69+R69+S69+T69+U69+V69+W69+X69</f>
        <v>2048.02</v>
      </c>
      <c r="P69" s="22">
        <v>100</v>
      </c>
      <c r="Q69" s="22"/>
      <c r="R69" s="22">
        <v>728</v>
      </c>
      <c r="S69" s="22">
        <v>700</v>
      </c>
      <c r="T69" s="65">
        <v>18.25</v>
      </c>
      <c r="U69" s="22">
        <v>501.77</v>
      </c>
      <c r="V69" s="22"/>
      <c r="W69" s="22"/>
      <c r="X69" s="22"/>
      <c r="Y69" s="22"/>
      <c r="Z69" s="22"/>
      <c r="AA69" s="22"/>
      <c r="AB69" s="17">
        <v>8000</v>
      </c>
      <c r="AC69" s="17">
        <v>20000</v>
      </c>
      <c r="AD69" s="17">
        <v>12000</v>
      </c>
      <c r="AE69" s="17">
        <v>38000</v>
      </c>
      <c r="AF69" s="17">
        <v>3000</v>
      </c>
      <c r="AG69" s="17">
        <v>10000</v>
      </c>
      <c r="AH69" s="17"/>
      <c r="AI69" s="17"/>
      <c r="AJ69" s="16"/>
      <c r="AK69" s="16"/>
      <c r="AL69" s="16"/>
      <c r="AM69" s="16"/>
      <c r="AN69" s="16"/>
      <c r="AO69" s="16"/>
      <c r="AP69" s="17" t="s">
        <v>370</v>
      </c>
      <c r="AQ69" s="17" t="s">
        <v>370</v>
      </c>
      <c r="AR69" s="9" t="s">
        <v>394</v>
      </c>
      <c r="AS69" s="50"/>
      <c r="AT69" s="50"/>
      <c r="AU69" s="56" t="s">
        <v>395</v>
      </c>
    </row>
    <row r="70" s="1" customFormat="1" ht="30" customHeight="1" spans="1:46">
      <c r="A70" s="16">
        <v>62</v>
      </c>
      <c r="B70" s="16" t="s">
        <v>58</v>
      </c>
      <c r="C70" s="17" t="s">
        <v>59</v>
      </c>
      <c r="D70" s="17" t="s">
        <v>59</v>
      </c>
      <c r="E70" s="17" t="s">
        <v>396</v>
      </c>
      <c r="F70" s="17" t="s">
        <v>61</v>
      </c>
      <c r="G70" s="16" t="s">
        <v>62</v>
      </c>
      <c r="H70" s="16"/>
      <c r="I70" s="16"/>
      <c r="J70" s="16"/>
      <c r="K70" s="9" t="s">
        <v>397</v>
      </c>
      <c r="L70" s="9" t="s">
        <v>384</v>
      </c>
      <c r="M70" s="22">
        <v>5000</v>
      </c>
      <c r="N70" s="22">
        <v>5919.201974</v>
      </c>
      <c r="O70" s="22">
        <f t="shared" si="10"/>
        <v>5846.29099</v>
      </c>
      <c r="P70" s="22">
        <v>2500</v>
      </c>
      <c r="Q70" s="22"/>
      <c r="R70" s="22">
        <v>721.180703</v>
      </c>
      <c r="S70" s="22">
        <v>1558.9007</v>
      </c>
      <c r="T70" s="65">
        <v>117.25813</v>
      </c>
      <c r="U70" s="22">
        <v>787.346181</v>
      </c>
      <c r="V70" s="22"/>
      <c r="W70" s="22">
        <v>161.605276</v>
      </c>
      <c r="X70" s="22"/>
      <c r="Y70" s="22"/>
      <c r="Z70" s="22"/>
      <c r="AA70" s="22"/>
      <c r="AB70" s="17">
        <v>5500</v>
      </c>
      <c r="AC70" s="17">
        <v>5500</v>
      </c>
      <c r="AD70" s="17">
        <v>5000</v>
      </c>
      <c r="AE70" s="17">
        <v>5000</v>
      </c>
      <c r="AF70" s="17">
        <v>2000</v>
      </c>
      <c r="AG70" s="17">
        <v>2000</v>
      </c>
      <c r="AH70" s="17"/>
      <c r="AI70" s="17"/>
      <c r="AJ70" s="16"/>
      <c r="AK70" s="16"/>
      <c r="AL70" s="16"/>
      <c r="AM70" s="16"/>
      <c r="AN70" s="16"/>
      <c r="AO70" s="16"/>
      <c r="AP70" s="17" t="s">
        <v>370</v>
      </c>
      <c r="AQ70" s="17" t="s">
        <v>370</v>
      </c>
      <c r="AR70" s="9" t="s">
        <v>398</v>
      </c>
      <c r="AS70" s="50"/>
      <c r="AT70" s="50"/>
    </row>
    <row r="71" s="1" customFormat="1" ht="30" customHeight="1" spans="1:47">
      <c r="A71" s="16">
        <v>63</v>
      </c>
      <c r="B71" s="16" t="s">
        <v>58</v>
      </c>
      <c r="C71" s="17" t="s">
        <v>59</v>
      </c>
      <c r="D71" s="17" t="s">
        <v>59</v>
      </c>
      <c r="E71" s="17" t="s">
        <v>399</v>
      </c>
      <c r="F71" s="17" t="s">
        <v>400</v>
      </c>
      <c r="G71" s="16" t="s">
        <v>62</v>
      </c>
      <c r="H71" s="16"/>
      <c r="I71" s="16"/>
      <c r="J71" s="16"/>
      <c r="K71" s="9" t="s">
        <v>401</v>
      </c>
      <c r="L71" s="9" t="s">
        <v>384</v>
      </c>
      <c r="M71" s="22">
        <v>1600</v>
      </c>
      <c r="N71" s="22">
        <v>1500</v>
      </c>
      <c r="O71" s="22">
        <f t="shared" si="10"/>
        <v>1500</v>
      </c>
      <c r="P71" s="22">
        <v>900</v>
      </c>
      <c r="Q71" s="22"/>
      <c r="R71" s="22"/>
      <c r="S71" s="22">
        <v>600</v>
      </c>
      <c r="T71" s="65"/>
      <c r="U71" s="22"/>
      <c r="V71" s="22"/>
      <c r="W71" s="22"/>
      <c r="X71" s="22"/>
      <c r="Y71" s="22"/>
      <c r="Z71" s="22"/>
      <c r="AA71" s="22"/>
      <c r="AB71" s="17">
        <v>8000</v>
      </c>
      <c r="AC71" s="17">
        <v>20000</v>
      </c>
      <c r="AD71" s="17">
        <v>8000</v>
      </c>
      <c r="AE71" s="17">
        <v>20000</v>
      </c>
      <c r="AF71" s="17"/>
      <c r="AG71" s="17"/>
      <c r="AH71" s="17"/>
      <c r="AI71" s="17"/>
      <c r="AJ71" s="16"/>
      <c r="AK71" s="16"/>
      <c r="AL71" s="16"/>
      <c r="AM71" s="16"/>
      <c r="AN71" s="16"/>
      <c r="AO71" s="16"/>
      <c r="AP71" s="17" t="s">
        <v>370</v>
      </c>
      <c r="AQ71" s="17" t="s">
        <v>370</v>
      </c>
      <c r="AR71" s="9"/>
      <c r="AS71" s="19" t="s">
        <v>402</v>
      </c>
      <c r="AT71" s="50"/>
      <c r="AU71" s="56" t="s">
        <v>403</v>
      </c>
    </row>
    <row r="72" s="1" customFormat="1" ht="30" customHeight="1" spans="1:47">
      <c r="A72" s="16">
        <v>64</v>
      </c>
      <c r="B72" s="16" t="s">
        <v>58</v>
      </c>
      <c r="C72" s="17" t="s">
        <v>89</v>
      </c>
      <c r="D72" s="17" t="s">
        <v>131</v>
      </c>
      <c r="E72" s="17" t="s">
        <v>404</v>
      </c>
      <c r="F72" s="57" t="s">
        <v>61</v>
      </c>
      <c r="G72" s="16" t="s">
        <v>62</v>
      </c>
      <c r="H72" s="16"/>
      <c r="I72" s="16"/>
      <c r="J72" s="16"/>
      <c r="K72" s="19" t="s">
        <v>405</v>
      </c>
      <c r="L72" s="9" t="s">
        <v>384</v>
      </c>
      <c r="M72" s="22">
        <v>20</v>
      </c>
      <c r="N72" s="22">
        <v>20</v>
      </c>
      <c r="O72" s="22">
        <f t="shared" si="10"/>
        <v>20</v>
      </c>
      <c r="P72" s="22"/>
      <c r="Q72" s="22"/>
      <c r="R72" s="22">
        <v>20</v>
      </c>
      <c r="S72" s="22"/>
      <c r="T72" s="65"/>
      <c r="U72" s="22"/>
      <c r="V72" s="22"/>
      <c r="W72" s="22"/>
      <c r="X72" s="22"/>
      <c r="Y72" s="22"/>
      <c r="Z72" s="22"/>
      <c r="AA72" s="22"/>
      <c r="AB72" s="17">
        <v>1000</v>
      </c>
      <c r="AC72" s="17">
        <v>4000</v>
      </c>
      <c r="AD72" s="17">
        <v>226</v>
      </c>
      <c r="AE72" s="17">
        <v>904</v>
      </c>
      <c r="AF72" s="17">
        <v>52</v>
      </c>
      <c r="AG72" s="17">
        <v>208</v>
      </c>
      <c r="AH72" s="17"/>
      <c r="AI72" s="17"/>
      <c r="AJ72" s="16"/>
      <c r="AK72" s="16"/>
      <c r="AL72" s="16"/>
      <c r="AM72" s="16"/>
      <c r="AN72" s="16"/>
      <c r="AO72" s="16"/>
      <c r="AP72" s="17" t="s">
        <v>370</v>
      </c>
      <c r="AQ72" s="17" t="s">
        <v>89</v>
      </c>
      <c r="AR72" s="9"/>
      <c r="AS72" s="19" t="s">
        <v>406</v>
      </c>
      <c r="AT72" s="50"/>
      <c r="AU72" s="56" t="s">
        <v>407</v>
      </c>
    </row>
    <row r="73" s="1" customFormat="1" ht="30" customHeight="1" spans="1:47">
      <c r="A73" s="16">
        <v>65</v>
      </c>
      <c r="B73" s="16" t="s">
        <v>58</v>
      </c>
      <c r="C73" s="17" t="s">
        <v>408</v>
      </c>
      <c r="D73" s="17" t="s">
        <v>409</v>
      </c>
      <c r="E73" s="17" t="s">
        <v>410</v>
      </c>
      <c r="F73" s="17" t="s">
        <v>70</v>
      </c>
      <c r="G73" s="16" t="s">
        <v>62</v>
      </c>
      <c r="H73" s="16"/>
      <c r="I73" s="16"/>
      <c r="J73" s="16"/>
      <c r="K73" s="19" t="s">
        <v>411</v>
      </c>
      <c r="L73" s="9" t="s">
        <v>384</v>
      </c>
      <c r="M73" s="25">
        <v>1500</v>
      </c>
      <c r="N73" s="25">
        <v>1548.1</v>
      </c>
      <c r="O73" s="22">
        <f t="shared" si="10"/>
        <v>1548.1</v>
      </c>
      <c r="P73" s="22"/>
      <c r="Q73" s="22"/>
      <c r="R73" s="22"/>
      <c r="S73" s="22"/>
      <c r="T73" s="65">
        <v>1530.1</v>
      </c>
      <c r="U73" s="22">
        <v>18</v>
      </c>
      <c r="V73" s="22"/>
      <c r="W73" s="22"/>
      <c r="X73" s="22"/>
      <c r="Y73" s="22"/>
      <c r="Z73" s="22"/>
      <c r="AA73" s="22"/>
      <c r="AB73" s="17"/>
      <c r="AC73" s="17"/>
      <c r="AD73" s="17"/>
      <c r="AE73" s="17"/>
      <c r="AF73" s="17"/>
      <c r="AG73" s="17"/>
      <c r="AH73" s="17"/>
      <c r="AI73" s="17"/>
      <c r="AJ73" s="16"/>
      <c r="AK73" s="16"/>
      <c r="AL73" s="16"/>
      <c r="AM73" s="16"/>
      <c r="AN73" s="16"/>
      <c r="AO73" s="16"/>
      <c r="AP73" s="17" t="s">
        <v>370</v>
      </c>
      <c r="AQ73" s="17" t="s">
        <v>412</v>
      </c>
      <c r="AR73" s="9" t="s">
        <v>413</v>
      </c>
      <c r="AS73" s="19" t="s">
        <v>414</v>
      </c>
      <c r="AT73" s="50"/>
      <c r="AU73" s="70" t="s">
        <v>74</v>
      </c>
    </row>
    <row r="74" s="1" customFormat="1" ht="30" customHeight="1" spans="1:47">
      <c r="A74" s="16">
        <v>66</v>
      </c>
      <c r="B74" s="16" t="s">
        <v>58</v>
      </c>
      <c r="C74" s="17" t="s">
        <v>59</v>
      </c>
      <c r="D74" s="17" t="s">
        <v>59</v>
      </c>
      <c r="E74" s="17" t="s">
        <v>415</v>
      </c>
      <c r="F74" s="17" t="s">
        <v>70</v>
      </c>
      <c r="G74" s="16" t="s">
        <v>62</v>
      </c>
      <c r="H74" s="16"/>
      <c r="I74" s="16"/>
      <c r="J74" s="16"/>
      <c r="K74" s="19" t="s">
        <v>416</v>
      </c>
      <c r="L74" s="9" t="s">
        <v>384</v>
      </c>
      <c r="M74" s="25">
        <v>3200</v>
      </c>
      <c r="N74" s="25">
        <v>1796.573046</v>
      </c>
      <c r="O74" s="22">
        <f t="shared" si="10"/>
        <v>1714.51510000001</v>
      </c>
      <c r="P74" s="22"/>
      <c r="Q74" s="22"/>
      <c r="R74" s="22"/>
      <c r="S74" s="22"/>
      <c r="T74" s="65">
        <v>1631.525515</v>
      </c>
      <c r="U74" s="66">
        <v>35.078601</v>
      </c>
      <c r="V74" s="22"/>
      <c r="W74" s="22">
        <v>47.910984000005</v>
      </c>
      <c r="X74" s="22"/>
      <c r="Y74" s="22"/>
      <c r="Z74" s="22"/>
      <c r="AA74" s="22"/>
      <c r="AB74" s="17"/>
      <c r="AC74" s="17"/>
      <c r="AD74" s="17"/>
      <c r="AE74" s="17"/>
      <c r="AF74" s="17"/>
      <c r="AG74" s="17"/>
      <c r="AH74" s="17"/>
      <c r="AI74" s="17"/>
      <c r="AJ74" s="16"/>
      <c r="AK74" s="16"/>
      <c r="AL74" s="16"/>
      <c r="AM74" s="16"/>
      <c r="AN74" s="16"/>
      <c r="AO74" s="16"/>
      <c r="AP74" s="17" t="s">
        <v>370</v>
      </c>
      <c r="AQ74" s="17" t="s">
        <v>417</v>
      </c>
      <c r="AR74" s="9" t="s">
        <v>418</v>
      </c>
      <c r="AS74" s="19" t="s">
        <v>419</v>
      </c>
      <c r="AT74" s="50"/>
      <c r="AU74" s="70" t="s">
        <v>74</v>
      </c>
    </row>
    <row r="75" s="1" customFormat="1" ht="30" customHeight="1" spans="1:47">
      <c r="A75" s="16">
        <v>67</v>
      </c>
      <c r="B75" s="16" t="s">
        <v>58</v>
      </c>
      <c r="C75" s="17" t="s">
        <v>408</v>
      </c>
      <c r="D75" s="17" t="s">
        <v>409</v>
      </c>
      <c r="E75" s="17" t="s">
        <v>420</v>
      </c>
      <c r="F75" s="17" t="s">
        <v>70</v>
      </c>
      <c r="G75" s="16" t="s">
        <v>62</v>
      </c>
      <c r="H75" s="16"/>
      <c r="I75" s="16"/>
      <c r="J75" s="16"/>
      <c r="K75" s="19" t="s">
        <v>421</v>
      </c>
      <c r="L75" s="9" t="s">
        <v>384</v>
      </c>
      <c r="M75" s="25">
        <v>2110.5</v>
      </c>
      <c r="N75" s="25">
        <v>2010.5</v>
      </c>
      <c r="O75" s="22">
        <f t="shared" si="10"/>
        <v>2010.5</v>
      </c>
      <c r="P75" s="22"/>
      <c r="Q75" s="22"/>
      <c r="R75" s="22"/>
      <c r="S75" s="22"/>
      <c r="T75" s="65"/>
      <c r="U75" s="22"/>
      <c r="V75" s="22"/>
      <c r="W75" s="22"/>
      <c r="X75" s="22">
        <v>2010.5</v>
      </c>
      <c r="Y75" s="22"/>
      <c r="Z75" s="22"/>
      <c r="AA75" s="22"/>
      <c r="AB75" s="17"/>
      <c r="AC75" s="17"/>
      <c r="AD75" s="17"/>
      <c r="AE75" s="17"/>
      <c r="AF75" s="17"/>
      <c r="AG75" s="17"/>
      <c r="AH75" s="17"/>
      <c r="AI75" s="17"/>
      <c r="AJ75" s="16"/>
      <c r="AK75" s="16"/>
      <c r="AL75" s="16"/>
      <c r="AM75" s="16"/>
      <c r="AN75" s="16"/>
      <c r="AO75" s="16"/>
      <c r="AP75" s="17" t="s">
        <v>370</v>
      </c>
      <c r="AQ75" s="17" t="s">
        <v>417</v>
      </c>
      <c r="AR75" s="9"/>
      <c r="AS75" s="19" t="s">
        <v>422</v>
      </c>
      <c r="AT75" s="50"/>
      <c r="AU75" s="70" t="s">
        <v>74</v>
      </c>
    </row>
    <row r="76" s="1" customFormat="1" ht="30" customHeight="1" spans="1:47">
      <c r="A76" s="16">
        <v>68</v>
      </c>
      <c r="B76" s="16" t="s">
        <v>58</v>
      </c>
      <c r="C76" s="17" t="s">
        <v>143</v>
      </c>
      <c r="D76" s="17" t="s">
        <v>371</v>
      </c>
      <c r="E76" s="17" t="s">
        <v>423</v>
      </c>
      <c r="F76" s="17" t="s">
        <v>78</v>
      </c>
      <c r="G76" s="16" t="s">
        <v>62</v>
      </c>
      <c r="H76" s="16" t="s">
        <v>305</v>
      </c>
      <c r="I76" s="16">
        <v>1</v>
      </c>
      <c r="J76" s="16"/>
      <c r="K76" s="9" t="s">
        <v>424</v>
      </c>
      <c r="L76" s="9" t="s">
        <v>425</v>
      </c>
      <c r="M76" s="22">
        <v>140</v>
      </c>
      <c r="N76" s="22">
        <v>140</v>
      </c>
      <c r="O76" s="22">
        <f t="shared" si="10"/>
        <v>140</v>
      </c>
      <c r="P76" s="22"/>
      <c r="Q76" s="22"/>
      <c r="R76" s="22">
        <v>46.8</v>
      </c>
      <c r="S76" s="22">
        <v>93.2</v>
      </c>
      <c r="T76" s="65"/>
      <c r="U76" s="22"/>
      <c r="V76" s="22"/>
      <c r="W76" s="22"/>
      <c r="X76" s="22"/>
      <c r="Y76" s="22"/>
      <c r="Z76" s="22"/>
      <c r="AA76" s="22"/>
      <c r="AB76" s="17">
        <v>4606</v>
      </c>
      <c r="AC76" s="17">
        <v>19581</v>
      </c>
      <c r="AD76" s="17"/>
      <c r="AE76" s="17"/>
      <c r="AF76" s="17">
        <v>4606</v>
      </c>
      <c r="AG76" s="17">
        <v>19581</v>
      </c>
      <c r="AH76" s="17"/>
      <c r="AI76" s="17"/>
      <c r="AJ76" s="16"/>
      <c r="AK76" s="16"/>
      <c r="AL76" s="16"/>
      <c r="AM76" s="16"/>
      <c r="AN76" s="16"/>
      <c r="AO76" s="16"/>
      <c r="AP76" s="17" t="s">
        <v>370</v>
      </c>
      <c r="AQ76" s="17" t="s">
        <v>370</v>
      </c>
      <c r="AR76" s="9"/>
      <c r="AS76" s="50"/>
      <c r="AT76" s="49" t="s">
        <v>426</v>
      </c>
      <c r="AU76" s="56" t="s">
        <v>427</v>
      </c>
    </row>
    <row r="77" s="1" customFormat="1" ht="30" customHeight="1" spans="1:47">
      <c r="A77" s="16">
        <v>69</v>
      </c>
      <c r="B77" s="16" t="s">
        <v>58</v>
      </c>
      <c r="C77" s="17" t="s">
        <v>333</v>
      </c>
      <c r="D77" s="17" t="s">
        <v>428</v>
      </c>
      <c r="E77" s="17" t="s">
        <v>429</v>
      </c>
      <c r="F77" s="17" t="s">
        <v>78</v>
      </c>
      <c r="G77" s="16" t="s">
        <v>62</v>
      </c>
      <c r="H77" s="16"/>
      <c r="I77" s="16"/>
      <c r="J77" s="16"/>
      <c r="K77" s="17" t="s">
        <v>430</v>
      </c>
      <c r="L77" s="9" t="s">
        <v>431</v>
      </c>
      <c r="M77" s="25">
        <v>350</v>
      </c>
      <c r="N77" s="25">
        <v>350</v>
      </c>
      <c r="O77" s="22">
        <f t="shared" si="10"/>
        <v>350</v>
      </c>
      <c r="P77" s="22">
        <v>70</v>
      </c>
      <c r="Q77" s="22"/>
      <c r="R77" s="22">
        <v>210</v>
      </c>
      <c r="S77" s="22">
        <v>70</v>
      </c>
      <c r="T77" s="65"/>
      <c r="U77" s="22"/>
      <c r="V77" s="22"/>
      <c r="W77" s="22"/>
      <c r="X77" s="22"/>
      <c r="Y77" s="22"/>
      <c r="Z77" s="22"/>
      <c r="AA77" s="22"/>
      <c r="AB77" s="17">
        <v>639</v>
      </c>
      <c r="AC77" s="17">
        <v>2237</v>
      </c>
      <c r="AD77" s="17">
        <v>80</v>
      </c>
      <c r="AE77" s="17">
        <v>302</v>
      </c>
      <c r="AF77" s="67">
        <v>0</v>
      </c>
      <c r="AG77" s="67">
        <v>0</v>
      </c>
      <c r="AH77" s="59"/>
      <c r="AI77" s="67">
        <v>1</v>
      </c>
      <c r="AJ77" s="16"/>
      <c r="AK77" s="16"/>
      <c r="AL77" s="16"/>
      <c r="AM77" s="16"/>
      <c r="AN77" s="16"/>
      <c r="AO77" s="16"/>
      <c r="AP77" s="17" t="s">
        <v>370</v>
      </c>
      <c r="AQ77" s="17" t="s">
        <v>370</v>
      </c>
      <c r="AR77" s="9" t="s">
        <v>432</v>
      </c>
      <c r="AS77" s="17" t="s">
        <v>433</v>
      </c>
      <c r="AT77" s="49" t="s">
        <v>434</v>
      </c>
      <c r="AU77" s="56" t="s">
        <v>435</v>
      </c>
    </row>
    <row r="78" s="1" customFormat="1" ht="30" customHeight="1" spans="1:47">
      <c r="A78" s="16">
        <v>70</v>
      </c>
      <c r="B78" s="16" t="s">
        <v>58</v>
      </c>
      <c r="C78" s="17" t="s">
        <v>150</v>
      </c>
      <c r="D78" s="17" t="s">
        <v>223</v>
      </c>
      <c r="E78" s="17" t="s">
        <v>436</v>
      </c>
      <c r="F78" s="17" t="s">
        <v>78</v>
      </c>
      <c r="G78" s="16" t="s">
        <v>62</v>
      </c>
      <c r="H78" s="16" t="s">
        <v>117</v>
      </c>
      <c r="I78" s="16">
        <v>1</v>
      </c>
      <c r="J78" s="16"/>
      <c r="K78" s="9" t="s">
        <v>437</v>
      </c>
      <c r="L78" s="9" t="s">
        <v>425</v>
      </c>
      <c r="M78" s="22">
        <v>420</v>
      </c>
      <c r="N78" s="22">
        <v>420</v>
      </c>
      <c r="O78" s="22">
        <f t="shared" si="10"/>
        <v>420</v>
      </c>
      <c r="P78" s="22"/>
      <c r="Q78" s="22"/>
      <c r="R78" s="22">
        <v>281.951183</v>
      </c>
      <c r="S78" s="22">
        <v>138.048817</v>
      </c>
      <c r="T78" s="65"/>
      <c r="U78" s="22"/>
      <c r="V78" s="22"/>
      <c r="W78" s="22"/>
      <c r="X78" s="22"/>
      <c r="Y78" s="22"/>
      <c r="Z78" s="22"/>
      <c r="AA78" s="22"/>
      <c r="AB78" s="17">
        <v>477</v>
      </c>
      <c r="AC78" s="17">
        <v>1914</v>
      </c>
      <c r="AD78" s="17">
        <v>28</v>
      </c>
      <c r="AE78" s="17">
        <v>91</v>
      </c>
      <c r="AF78" s="17"/>
      <c r="AG78" s="17"/>
      <c r="AH78" s="17">
        <v>1</v>
      </c>
      <c r="AI78" s="17"/>
      <c r="AJ78" s="16"/>
      <c r="AK78" s="16"/>
      <c r="AL78" s="16"/>
      <c r="AM78" s="16"/>
      <c r="AN78" s="16"/>
      <c r="AO78" s="17"/>
      <c r="AP78" s="17" t="s">
        <v>370</v>
      </c>
      <c r="AQ78" s="17" t="s">
        <v>370</v>
      </c>
      <c r="AR78" s="9" t="s">
        <v>432</v>
      </c>
      <c r="AS78" s="50"/>
      <c r="AT78" s="49" t="s">
        <v>438</v>
      </c>
      <c r="AU78" s="56" t="s">
        <v>439</v>
      </c>
    </row>
    <row r="79" s="1" customFormat="1" ht="30" customHeight="1" spans="1:47">
      <c r="A79" s="16">
        <v>71</v>
      </c>
      <c r="B79" s="16" t="s">
        <v>58</v>
      </c>
      <c r="C79" s="17" t="s">
        <v>143</v>
      </c>
      <c r="D79" s="17" t="s">
        <v>440</v>
      </c>
      <c r="E79" s="17" t="s">
        <v>441</v>
      </c>
      <c r="F79" s="17" t="s">
        <v>78</v>
      </c>
      <c r="G79" s="16" t="s">
        <v>62</v>
      </c>
      <c r="H79" s="16" t="s">
        <v>187</v>
      </c>
      <c r="I79" s="16"/>
      <c r="J79" s="16">
        <v>1</v>
      </c>
      <c r="K79" s="9" t="s">
        <v>442</v>
      </c>
      <c r="L79" s="9" t="s">
        <v>443</v>
      </c>
      <c r="M79" s="25">
        <v>14.3748</v>
      </c>
      <c r="N79" s="25">
        <v>13.3</v>
      </c>
      <c r="O79" s="22">
        <f t="shared" si="10"/>
        <v>13.3</v>
      </c>
      <c r="P79" s="22">
        <v>13.3</v>
      </c>
      <c r="Q79" s="22"/>
      <c r="R79" s="22"/>
      <c r="S79" s="22"/>
      <c r="T79" s="22"/>
      <c r="U79" s="22"/>
      <c r="V79" s="22"/>
      <c r="W79" s="22"/>
      <c r="X79" s="22"/>
      <c r="Y79" s="22"/>
      <c r="Z79" s="22"/>
      <c r="AA79" s="22"/>
      <c r="AB79" s="17">
        <v>350</v>
      </c>
      <c r="AC79" s="17">
        <v>1000</v>
      </c>
      <c r="AD79" s="17"/>
      <c r="AE79" s="17"/>
      <c r="AF79" s="17"/>
      <c r="AG79" s="17">
        <v>30</v>
      </c>
      <c r="AH79" s="17">
        <v>2</v>
      </c>
      <c r="AI79" s="17"/>
      <c r="AJ79" s="16"/>
      <c r="AK79" s="16"/>
      <c r="AL79" s="16"/>
      <c r="AM79" s="16"/>
      <c r="AN79" s="16"/>
      <c r="AO79" s="16"/>
      <c r="AP79" s="17" t="s">
        <v>370</v>
      </c>
      <c r="AQ79" s="17" t="s">
        <v>370</v>
      </c>
      <c r="AR79" s="9"/>
      <c r="AS79" s="49" t="s">
        <v>444</v>
      </c>
      <c r="AT79" s="50"/>
      <c r="AU79" s="56" t="s">
        <v>445</v>
      </c>
    </row>
    <row r="80" s="1" customFormat="1" ht="30" customHeight="1" spans="1:47">
      <c r="A80" s="16">
        <v>72</v>
      </c>
      <c r="B80" s="16" t="s">
        <v>58</v>
      </c>
      <c r="C80" s="17" t="s">
        <v>143</v>
      </c>
      <c r="D80" s="17" t="s">
        <v>446</v>
      </c>
      <c r="E80" s="17" t="s">
        <v>447</v>
      </c>
      <c r="F80" s="17" t="s">
        <v>125</v>
      </c>
      <c r="G80" s="16" t="s">
        <v>62</v>
      </c>
      <c r="H80" s="16" t="s">
        <v>146</v>
      </c>
      <c r="I80" s="16"/>
      <c r="J80" s="16">
        <v>983</v>
      </c>
      <c r="K80" s="9" t="s">
        <v>448</v>
      </c>
      <c r="L80" s="9" t="s">
        <v>384</v>
      </c>
      <c r="M80" s="25">
        <v>232.188024</v>
      </c>
      <c r="N80" s="25">
        <v>210</v>
      </c>
      <c r="O80" s="22">
        <f t="shared" si="10"/>
        <v>208.630044999998</v>
      </c>
      <c r="P80" s="22">
        <v>208.630044999998</v>
      </c>
      <c r="Q80" s="22"/>
      <c r="R80" s="22"/>
      <c r="S80" s="22"/>
      <c r="T80" s="22"/>
      <c r="U80" s="22"/>
      <c r="V80" s="22"/>
      <c r="W80" s="22"/>
      <c r="X80" s="22"/>
      <c r="Y80" s="22"/>
      <c r="Z80" s="22"/>
      <c r="AA80" s="22"/>
      <c r="AB80" s="17">
        <v>328</v>
      </c>
      <c r="AC80" s="17">
        <v>1206</v>
      </c>
      <c r="AD80" s="17">
        <v>47</v>
      </c>
      <c r="AE80" s="17">
        <v>177</v>
      </c>
      <c r="AF80" s="17"/>
      <c r="AG80" s="17"/>
      <c r="AH80" s="17">
        <v>1</v>
      </c>
      <c r="AI80" s="17"/>
      <c r="AJ80" s="16"/>
      <c r="AK80" s="16"/>
      <c r="AL80" s="16"/>
      <c r="AM80" s="16"/>
      <c r="AN80" s="16"/>
      <c r="AO80" s="16"/>
      <c r="AP80" s="17" t="s">
        <v>370</v>
      </c>
      <c r="AQ80" s="17" t="s">
        <v>370</v>
      </c>
      <c r="AR80" s="9"/>
      <c r="AS80" s="49" t="s">
        <v>449</v>
      </c>
      <c r="AT80" s="50"/>
      <c r="AU80" s="56" t="s">
        <v>450</v>
      </c>
    </row>
    <row r="81" s="1" customFormat="1" ht="30" customHeight="1" spans="1:47">
      <c r="A81" s="16">
        <v>73</v>
      </c>
      <c r="B81" s="16" t="s">
        <v>58</v>
      </c>
      <c r="C81" s="17" t="s">
        <v>143</v>
      </c>
      <c r="D81" s="17" t="s">
        <v>451</v>
      </c>
      <c r="E81" s="17" t="s">
        <v>452</v>
      </c>
      <c r="F81" s="17" t="s">
        <v>125</v>
      </c>
      <c r="G81" s="16" t="s">
        <v>62</v>
      </c>
      <c r="H81" s="16" t="s">
        <v>146</v>
      </c>
      <c r="I81" s="16"/>
      <c r="J81" s="16">
        <v>169</v>
      </c>
      <c r="K81" s="9" t="s">
        <v>453</v>
      </c>
      <c r="L81" s="9" t="s">
        <v>384</v>
      </c>
      <c r="M81" s="25">
        <v>53.5573</v>
      </c>
      <c r="N81" s="25">
        <v>51.4</v>
      </c>
      <c r="O81" s="22">
        <f t="shared" si="10"/>
        <v>51.4</v>
      </c>
      <c r="P81" s="22">
        <v>51.4</v>
      </c>
      <c r="Q81" s="22"/>
      <c r="R81" s="22"/>
      <c r="S81" s="22"/>
      <c r="T81" s="22"/>
      <c r="U81" s="22"/>
      <c r="V81" s="22"/>
      <c r="W81" s="22"/>
      <c r="X81" s="22"/>
      <c r="Y81" s="22"/>
      <c r="Z81" s="22"/>
      <c r="AA81" s="22"/>
      <c r="AB81" s="17">
        <v>476</v>
      </c>
      <c r="AC81" s="17">
        <v>1706</v>
      </c>
      <c r="AD81" s="17">
        <v>47</v>
      </c>
      <c r="AE81" s="17">
        <v>286</v>
      </c>
      <c r="AF81" s="17"/>
      <c r="AG81" s="17"/>
      <c r="AH81" s="17"/>
      <c r="AI81" s="17">
        <v>1</v>
      </c>
      <c r="AJ81" s="16"/>
      <c r="AK81" s="16"/>
      <c r="AL81" s="16"/>
      <c r="AM81" s="16"/>
      <c r="AN81" s="16"/>
      <c r="AO81" s="16"/>
      <c r="AP81" s="17" t="s">
        <v>370</v>
      </c>
      <c r="AQ81" s="17" t="s">
        <v>370</v>
      </c>
      <c r="AR81" s="9"/>
      <c r="AS81" s="49" t="s">
        <v>454</v>
      </c>
      <c r="AT81" s="50"/>
      <c r="AU81" s="56" t="s">
        <v>455</v>
      </c>
    </row>
    <row r="82" s="1" customFormat="1" ht="30" customHeight="1" spans="1:47">
      <c r="A82" s="16">
        <v>74</v>
      </c>
      <c r="B82" s="16" t="s">
        <v>58</v>
      </c>
      <c r="C82" s="17" t="s">
        <v>114</v>
      </c>
      <c r="D82" s="17" t="s">
        <v>456</v>
      </c>
      <c r="E82" s="17" t="s">
        <v>457</v>
      </c>
      <c r="F82" s="17" t="s">
        <v>125</v>
      </c>
      <c r="G82" s="16" t="s">
        <v>62</v>
      </c>
      <c r="H82" s="16" t="s">
        <v>27</v>
      </c>
      <c r="I82" s="16">
        <v>1</v>
      </c>
      <c r="J82" s="16">
        <v>0.196</v>
      </c>
      <c r="K82" s="9" t="s">
        <v>458</v>
      </c>
      <c r="L82" s="9" t="s">
        <v>459</v>
      </c>
      <c r="M82" s="22">
        <v>111.1903</v>
      </c>
      <c r="N82" s="25">
        <v>100</v>
      </c>
      <c r="O82" s="22">
        <f t="shared" si="10"/>
        <v>100</v>
      </c>
      <c r="P82" s="22">
        <v>100</v>
      </c>
      <c r="Q82" s="22"/>
      <c r="R82" s="22"/>
      <c r="S82" s="22"/>
      <c r="T82" s="22"/>
      <c r="U82" s="22"/>
      <c r="V82" s="22"/>
      <c r="W82" s="22"/>
      <c r="X82" s="22"/>
      <c r="Y82" s="22"/>
      <c r="Z82" s="22"/>
      <c r="AA82" s="22"/>
      <c r="AB82" s="17">
        <v>157</v>
      </c>
      <c r="AC82" s="17">
        <v>650</v>
      </c>
      <c r="AD82" s="17">
        <v>33</v>
      </c>
      <c r="AE82" s="17">
        <v>128</v>
      </c>
      <c r="AF82" s="17"/>
      <c r="AG82" s="17"/>
      <c r="AH82" s="17"/>
      <c r="AI82" s="17">
        <v>1</v>
      </c>
      <c r="AJ82" s="16"/>
      <c r="AK82" s="16"/>
      <c r="AL82" s="16"/>
      <c r="AM82" s="16"/>
      <c r="AN82" s="16"/>
      <c r="AO82" s="16"/>
      <c r="AP82" s="17" t="s">
        <v>370</v>
      </c>
      <c r="AQ82" s="17" t="s">
        <v>370</v>
      </c>
      <c r="AR82" s="9"/>
      <c r="AS82" s="49" t="s">
        <v>460</v>
      </c>
      <c r="AT82" s="50"/>
      <c r="AU82" s="71" t="s">
        <v>461</v>
      </c>
    </row>
    <row r="83" s="1" customFormat="1" ht="30" customHeight="1" spans="1:47">
      <c r="A83" s="16">
        <v>75</v>
      </c>
      <c r="B83" s="16" t="s">
        <v>58</v>
      </c>
      <c r="C83" s="17" t="s">
        <v>114</v>
      </c>
      <c r="D83" s="17" t="s">
        <v>462</v>
      </c>
      <c r="E83" s="17" t="s">
        <v>463</v>
      </c>
      <c r="F83" s="17" t="s">
        <v>125</v>
      </c>
      <c r="G83" s="16" t="s">
        <v>62</v>
      </c>
      <c r="H83" s="16" t="s">
        <v>27</v>
      </c>
      <c r="I83" s="16">
        <v>1</v>
      </c>
      <c r="J83" s="16">
        <v>0.244</v>
      </c>
      <c r="K83" s="9" t="s">
        <v>464</v>
      </c>
      <c r="L83" s="9" t="s">
        <v>384</v>
      </c>
      <c r="M83" s="22">
        <v>29.1</v>
      </c>
      <c r="N83" s="25">
        <v>25</v>
      </c>
      <c r="O83" s="22">
        <f t="shared" si="10"/>
        <v>25</v>
      </c>
      <c r="P83" s="22">
        <v>25</v>
      </c>
      <c r="Q83" s="22"/>
      <c r="R83" s="22"/>
      <c r="S83" s="22"/>
      <c r="T83" s="22"/>
      <c r="U83" s="22"/>
      <c r="V83" s="22"/>
      <c r="W83" s="22"/>
      <c r="X83" s="22"/>
      <c r="Y83" s="22"/>
      <c r="Z83" s="22"/>
      <c r="AA83" s="22"/>
      <c r="AB83" s="17">
        <v>87</v>
      </c>
      <c r="AC83" s="17">
        <v>309</v>
      </c>
      <c r="AD83" s="17">
        <v>13</v>
      </c>
      <c r="AE83" s="17">
        <v>45</v>
      </c>
      <c r="AF83" s="17">
        <v>7</v>
      </c>
      <c r="AG83" s="17">
        <v>26</v>
      </c>
      <c r="AH83" s="17"/>
      <c r="AI83" s="17">
        <v>1</v>
      </c>
      <c r="AJ83" s="16"/>
      <c r="AK83" s="16"/>
      <c r="AL83" s="16"/>
      <c r="AM83" s="16"/>
      <c r="AN83" s="16"/>
      <c r="AO83" s="16"/>
      <c r="AP83" s="17" t="s">
        <v>370</v>
      </c>
      <c r="AQ83" s="17" t="s">
        <v>370</v>
      </c>
      <c r="AR83" s="9"/>
      <c r="AS83" s="49" t="s">
        <v>465</v>
      </c>
      <c r="AT83" s="50"/>
      <c r="AU83" s="56" t="s">
        <v>466</v>
      </c>
    </row>
    <row r="84" s="1" customFormat="1" ht="30" customHeight="1" spans="1:47">
      <c r="A84" s="16">
        <v>76</v>
      </c>
      <c r="B84" s="16" t="s">
        <v>58</v>
      </c>
      <c r="C84" s="17" t="s">
        <v>114</v>
      </c>
      <c r="D84" s="17" t="s">
        <v>467</v>
      </c>
      <c r="E84" s="17" t="s">
        <v>468</v>
      </c>
      <c r="F84" s="57" t="s">
        <v>78</v>
      </c>
      <c r="G84" s="16" t="s">
        <v>62</v>
      </c>
      <c r="H84" s="16" t="s">
        <v>27</v>
      </c>
      <c r="I84" s="16">
        <v>1</v>
      </c>
      <c r="J84" s="16">
        <v>0.334</v>
      </c>
      <c r="K84" s="9" t="s">
        <v>469</v>
      </c>
      <c r="L84" s="9" t="s">
        <v>459</v>
      </c>
      <c r="M84" s="22">
        <v>88.06</v>
      </c>
      <c r="N84" s="25">
        <v>85</v>
      </c>
      <c r="O84" s="22">
        <f t="shared" si="10"/>
        <v>85</v>
      </c>
      <c r="P84" s="22">
        <v>52.8209</v>
      </c>
      <c r="Q84" s="22">
        <v>5</v>
      </c>
      <c r="R84" s="22"/>
      <c r="S84" s="22">
        <v>27.1791</v>
      </c>
      <c r="T84" s="22"/>
      <c r="U84" s="22"/>
      <c r="V84" s="22"/>
      <c r="W84" s="22"/>
      <c r="X84" s="22"/>
      <c r="Y84" s="22"/>
      <c r="Z84" s="22"/>
      <c r="AA84" s="22"/>
      <c r="AB84" s="17">
        <v>256</v>
      </c>
      <c r="AC84" s="17">
        <v>1084</v>
      </c>
      <c r="AD84" s="17">
        <v>181</v>
      </c>
      <c r="AE84" s="17">
        <v>820</v>
      </c>
      <c r="AF84" s="17"/>
      <c r="AG84" s="17"/>
      <c r="AH84" s="17"/>
      <c r="AI84" s="17">
        <v>1</v>
      </c>
      <c r="AJ84" s="16"/>
      <c r="AK84" s="16"/>
      <c r="AL84" s="16"/>
      <c r="AM84" s="16"/>
      <c r="AN84" s="16"/>
      <c r="AO84" s="16"/>
      <c r="AP84" s="17" t="s">
        <v>370</v>
      </c>
      <c r="AQ84" s="17" t="s">
        <v>370</v>
      </c>
      <c r="AR84" s="9"/>
      <c r="AS84" s="49" t="s">
        <v>470</v>
      </c>
      <c r="AT84" s="50"/>
      <c r="AU84" s="56" t="s">
        <v>471</v>
      </c>
    </row>
    <row r="85" s="1" customFormat="1" ht="30" customHeight="1" spans="1:47">
      <c r="A85" s="16">
        <v>77</v>
      </c>
      <c r="B85" s="16" t="s">
        <v>58</v>
      </c>
      <c r="C85" s="17" t="s">
        <v>114</v>
      </c>
      <c r="D85" s="17" t="s">
        <v>472</v>
      </c>
      <c r="E85" s="17" t="s">
        <v>473</v>
      </c>
      <c r="F85" s="17" t="s">
        <v>125</v>
      </c>
      <c r="G85" s="16" t="s">
        <v>62</v>
      </c>
      <c r="H85" s="16" t="s">
        <v>27</v>
      </c>
      <c r="I85" s="16">
        <v>1</v>
      </c>
      <c r="J85" s="16">
        <v>0.366</v>
      </c>
      <c r="K85" s="9" t="s">
        <v>474</v>
      </c>
      <c r="L85" s="9" t="s">
        <v>384</v>
      </c>
      <c r="M85" s="22">
        <v>48.75</v>
      </c>
      <c r="N85" s="25">
        <v>48</v>
      </c>
      <c r="O85" s="22">
        <f t="shared" si="10"/>
        <v>48</v>
      </c>
      <c r="P85" s="22">
        <v>48</v>
      </c>
      <c r="Q85" s="22"/>
      <c r="R85" s="22"/>
      <c r="S85" s="22"/>
      <c r="T85" s="22"/>
      <c r="U85" s="22"/>
      <c r="V85" s="22"/>
      <c r="W85" s="22"/>
      <c r="X85" s="22"/>
      <c r="Y85" s="22"/>
      <c r="Z85" s="22"/>
      <c r="AA85" s="22"/>
      <c r="AB85" s="17">
        <v>110</v>
      </c>
      <c r="AC85" s="17">
        <v>464</v>
      </c>
      <c r="AD85" s="17">
        <v>76</v>
      </c>
      <c r="AE85" s="17">
        <v>362</v>
      </c>
      <c r="AF85" s="17">
        <v>23</v>
      </c>
      <c r="AG85" s="17">
        <v>102</v>
      </c>
      <c r="AH85" s="17">
        <v>1</v>
      </c>
      <c r="AI85" s="17">
        <v>0</v>
      </c>
      <c r="AJ85" s="16"/>
      <c r="AK85" s="16"/>
      <c r="AL85" s="16"/>
      <c r="AM85" s="16"/>
      <c r="AN85" s="16"/>
      <c r="AO85" s="16"/>
      <c r="AP85" s="17" t="s">
        <v>370</v>
      </c>
      <c r="AQ85" s="17" t="s">
        <v>370</v>
      </c>
      <c r="AR85" s="9"/>
      <c r="AS85" s="49" t="s">
        <v>475</v>
      </c>
      <c r="AT85" s="50"/>
      <c r="AU85" s="56" t="s">
        <v>476</v>
      </c>
    </row>
    <row r="86" s="1" customFormat="1" ht="30" customHeight="1" spans="1:47">
      <c r="A86" s="16">
        <v>78</v>
      </c>
      <c r="B86" s="16" t="s">
        <v>58</v>
      </c>
      <c r="C86" s="17" t="s">
        <v>114</v>
      </c>
      <c r="D86" s="17" t="s">
        <v>218</v>
      </c>
      <c r="E86" s="17" t="s">
        <v>477</v>
      </c>
      <c r="F86" s="17" t="s">
        <v>78</v>
      </c>
      <c r="G86" s="16" t="s">
        <v>62</v>
      </c>
      <c r="H86" s="16" t="s">
        <v>27</v>
      </c>
      <c r="I86" s="16">
        <v>1</v>
      </c>
      <c r="J86" s="16">
        <v>0.418</v>
      </c>
      <c r="K86" s="9" t="s">
        <v>478</v>
      </c>
      <c r="L86" s="9" t="s">
        <v>443</v>
      </c>
      <c r="M86" s="22">
        <v>55.1</v>
      </c>
      <c r="N86" s="25">
        <v>50</v>
      </c>
      <c r="O86" s="22">
        <f t="shared" si="10"/>
        <v>50</v>
      </c>
      <c r="P86" s="22">
        <v>50</v>
      </c>
      <c r="Q86" s="22"/>
      <c r="R86" s="22"/>
      <c r="S86" s="22"/>
      <c r="T86" s="22"/>
      <c r="U86" s="22"/>
      <c r="V86" s="22"/>
      <c r="W86" s="22"/>
      <c r="X86" s="22"/>
      <c r="Y86" s="22"/>
      <c r="Z86" s="22"/>
      <c r="AA86" s="22"/>
      <c r="AB86" s="17">
        <v>224</v>
      </c>
      <c r="AC86" s="17">
        <v>902</v>
      </c>
      <c r="AD86" s="17">
        <v>32</v>
      </c>
      <c r="AE86" s="17">
        <v>110</v>
      </c>
      <c r="AF86" s="17"/>
      <c r="AG86" s="17"/>
      <c r="AH86" s="17">
        <v>1</v>
      </c>
      <c r="AI86" s="17"/>
      <c r="AJ86" s="16"/>
      <c r="AK86" s="16"/>
      <c r="AL86" s="16"/>
      <c r="AM86" s="16"/>
      <c r="AN86" s="16"/>
      <c r="AO86" s="16"/>
      <c r="AP86" s="17" t="s">
        <v>370</v>
      </c>
      <c r="AQ86" s="17" t="s">
        <v>370</v>
      </c>
      <c r="AR86" s="9"/>
      <c r="AS86" s="49" t="s">
        <v>479</v>
      </c>
      <c r="AT86" s="50"/>
      <c r="AU86" s="56" t="s">
        <v>480</v>
      </c>
    </row>
    <row r="87" s="1" customFormat="1" ht="30" customHeight="1" spans="1:47">
      <c r="A87" s="16">
        <v>79</v>
      </c>
      <c r="B87" s="16" t="s">
        <v>58</v>
      </c>
      <c r="C87" s="17" t="s">
        <v>114</v>
      </c>
      <c r="D87" s="17" t="s">
        <v>218</v>
      </c>
      <c r="E87" s="17" t="s">
        <v>481</v>
      </c>
      <c r="F87" s="17" t="s">
        <v>125</v>
      </c>
      <c r="G87" s="18" t="s">
        <v>62</v>
      </c>
      <c r="H87" s="16" t="s">
        <v>27</v>
      </c>
      <c r="I87" s="16">
        <v>1</v>
      </c>
      <c r="J87" s="16">
        <v>0.338</v>
      </c>
      <c r="K87" s="9" t="s">
        <v>482</v>
      </c>
      <c r="L87" s="9" t="s">
        <v>443</v>
      </c>
      <c r="M87" s="22">
        <v>91.74</v>
      </c>
      <c r="N87" s="25">
        <v>88</v>
      </c>
      <c r="O87" s="22">
        <f t="shared" si="10"/>
        <v>88</v>
      </c>
      <c r="P87" s="22">
        <v>55</v>
      </c>
      <c r="Q87" s="22">
        <v>33</v>
      </c>
      <c r="R87" s="22"/>
      <c r="S87" s="22"/>
      <c r="T87" s="22"/>
      <c r="U87" s="22"/>
      <c r="V87" s="22"/>
      <c r="W87" s="22"/>
      <c r="X87" s="22"/>
      <c r="Y87" s="22"/>
      <c r="Z87" s="22"/>
      <c r="AA87" s="22"/>
      <c r="AB87" s="17">
        <v>64</v>
      </c>
      <c r="AC87" s="17">
        <v>248</v>
      </c>
      <c r="AD87" s="17">
        <v>6</v>
      </c>
      <c r="AE87" s="17">
        <v>21</v>
      </c>
      <c r="AF87" s="17"/>
      <c r="AG87" s="17"/>
      <c r="AH87" s="17">
        <v>1</v>
      </c>
      <c r="AI87" s="17"/>
      <c r="AJ87" s="16"/>
      <c r="AK87" s="16"/>
      <c r="AL87" s="16"/>
      <c r="AM87" s="16"/>
      <c r="AN87" s="16"/>
      <c r="AO87" s="16"/>
      <c r="AP87" s="17" t="s">
        <v>370</v>
      </c>
      <c r="AQ87" s="17" t="s">
        <v>370</v>
      </c>
      <c r="AR87" s="9"/>
      <c r="AS87" s="49" t="s">
        <v>483</v>
      </c>
      <c r="AT87" s="50"/>
      <c r="AU87" s="56" t="s">
        <v>484</v>
      </c>
    </row>
    <row r="88" s="1" customFormat="1" ht="30" customHeight="1" spans="1:47">
      <c r="A88" s="16">
        <v>80</v>
      </c>
      <c r="B88" s="16" t="s">
        <v>58</v>
      </c>
      <c r="C88" s="17" t="s">
        <v>114</v>
      </c>
      <c r="D88" s="17" t="s">
        <v>462</v>
      </c>
      <c r="E88" s="17" t="s">
        <v>485</v>
      </c>
      <c r="F88" s="57" t="s">
        <v>78</v>
      </c>
      <c r="G88" s="18" t="s">
        <v>62</v>
      </c>
      <c r="H88" s="16" t="s">
        <v>27</v>
      </c>
      <c r="I88" s="16">
        <v>1</v>
      </c>
      <c r="J88" s="16">
        <v>0.28</v>
      </c>
      <c r="K88" s="9" t="s">
        <v>486</v>
      </c>
      <c r="L88" s="9" t="s">
        <v>384</v>
      </c>
      <c r="M88" s="22">
        <v>39.39</v>
      </c>
      <c r="N88" s="25">
        <v>47</v>
      </c>
      <c r="O88" s="22">
        <f t="shared" si="10"/>
        <v>47</v>
      </c>
      <c r="P88" s="22">
        <v>24</v>
      </c>
      <c r="Q88" s="22"/>
      <c r="R88" s="22"/>
      <c r="S88" s="22">
        <v>23</v>
      </c>
      <c r="T88" s="22"/>
      <c r="U88" s="22"/>
      <c r="V88" s="22"/>
      <c r="W88" s="22"/>
      <c r="X88" s="22"/>
      <c r="Y88" s="22"/>
      <c r="Z88" s="22"/>
      <c r="AA88" s="22"/>
      <c r="AB88" s="17">
        <v>101</v>
      </c>
      <c r="AC88" s="17">
        <v>300</v>
      </c>
      <c r="AD88" s="17">
        <v>24</v>
      </c>
      <c r="AE88" s="17">
        <v>95</v>
      </c>
      <c r="AF88" s="17"/>
      <c r="AG88" s="17"/>
      <c r="AH88" s="17"/>
      <c r="AI88" s="17">
        <v>1</v>
      </c>
      <c r="AJ88" s="16"/>
      <c r="AK88" s="16"/>
      <c r="AL88" s="16"/>
      <c r="AM88" s="16"/>
      <c r="AN88" s="16"/>
      <c r="AO88" s="16"/>
      <c r="AP88" s="17" t="s">
        <v>370</v>
      </c>
      <c r="AQ88" s="17" t="s">
        <v>370</v>
      </c>
      <c r="AR88" s="9"/>
      <c r="AS88" s="49" t="s">
        <v>487</v>
      </c>
      <c r="AT88" s="50"/>
      <c r="AU88" s="56" t="s">
        <v>488</v>
      </c>
    </row>
    <row r="89" s="1" customFormat="1" ht="30" customHeight="1" spans="1:47">
      <c r="A89" s="16">
        <v>81</v>
      </c>
      <c r="B89" s="16" t="s">
        <v>58</v>
      </c>
      <c r="C89" s="17" t="s">
        <v>114</v>
      </c>
      <c r="D89" s="17" t="s">
        <v>218</v>
      </c>
      <c r="E89" s="17" t="s">
        <v>489</v>
      </c>
      <c r="F89" s="17" t="s">
        <v>125</v>
      </c>
      <c r="G89" s="16" t="s">
        <v>62</v>
      </c>
      <c r="H89" s="16" t="s">
        <v>27</v>
      </c>
      <c r="I89" s="16">
        <v>1</v>
      </c>
      <c r="J89" s="16">
        <v>0.092</v>
      </c>
      <c r="K89" s="9" t="s">
        <v>490</v>
      </c>
      <c r="L89" s="9" t="s">
        <v>491</v>
      </c>
      <c r="M89" s="22">
        <v>23.99</v>
      </c>
      <c r="N89" s="25">
        <v>22</v>
      </c>
      <c r="O89" s="22">
        <f t="shared" si="10"/>
        <v>22</v>
      </c>
      <c r="P89" s="22">
        <v>22</v>
      </c>
      <c r="Q89" s="22"/>
      <c r="R89" s="22"/>
      <c r="S89" s="22"/>
      <c r="T89" s="22"/>
      <c r="U89" s="22"/>
      <c r="V89" s="22"/>
      <c r="W89" s="22"/>
      <c r="X89" s="22"/>
      <c r="Y89" s="22"/>
      <c r="Z89" s="22"/>
      <c r="AA89" s="22"/>
      <c r="AB89" s="17">
        <v>64</v>
      </c>
      <c r="AC89" s="17">
        <v>248</v>
      </c>
      <c r="AD89" s="17">
        <v>6</v>
      </c>
      <c r="AE89" s="17">
        <v>21</v>
      </c>
      <c r="AF89" s="17"/>
      <c r="AG89" s="17"/>
      <c r="AH89" s="17"/>
      <c r="AI89" s="17">
        <v>1</v>
      </c>
      <c r="AJ89" s="16"/>
      <c r="AK89" s="16"/>
      <c r="AL89" s="16"/>
      <c r="AM89" s="16"/>
      <c r="AN89" s="16"/>
      <c r="AO89" s="16"/>
      <c r="AP89" s="17" t="s">
        <v>370</v>
      </c>
      <c r="AQ89" s="17" t="s">
        <v>370</v>
      </c>
      <c r="AR89" s="9"/>
      <c r="AS89" s="49" t="s">
        <v>483</v>
      </c>
      <c r="AT89" s="50"/>
      <c r="AU89" s="56" t="s">
        <v>492</v>
      </c>
    </row>
    <row r="90" s="1" customFormat="1" ht="30" customHeight="1" spans="1:47">
      <c r="A90" s="16">
        <v>82</v>
      </c>
      <c r="B90" s="16" t="s">
        <v>58</v>
      </c>
      <c r="C90" s="17" t="s">
        <v>136</v>
      </c>
      <c r="D90" s="17" t="s">
        <v>493</v>
      </c>
      <c r="E90" s="17" t="s">
        <v>494</v>
      </c>
      <c r="F90" s="17" t="s">
        <v>125</v>
      </c>
      <c r="G90" s="16" t="s">
        <v>62</v>
      </c>
      <c r="H90" s="16" t="s">
        <v>27</v>
      </c>
      <c r="I90" s="16">
        <v>1</v>
      </c>
      <c r="J90" s="16">
        <v>2.26</v>
      </c>
      <c r="K90" s="9" t="s">
        <v>495</v>
      </c>
      <c r="L90" s="9" t="s">
        <v>384</v>
      </c>
      <c r="M90" s="22">
        <v>245.6477</v>
      </c>
      <c r="N90" s="25">
        <v>220</v>
      </c>
      <c r="O90" s="22">
        <f t="shared" si="10"/>
        <v>220</v>
      </c>
      <c r="P90" s="22">
        <v>220</v>
      </c>
      <c r="Q90" s="22"/>
      <c r="R90" s="22"/>
      <c r="S90" s="22"/>
      <c r="T90" s="22"/>
      <c r="U90" s="22"/>
      <c r="V90" s="22"/>
      <c r="W90" s="22"/>
      <c r="X90" s="22"/>
      <c r="Y90" s="22"/>
      <c r="Z90" s="22"/>
      <c r="AA90" s="22"/>
      <c r="AB90" s="17">
        <v>132</v>
      </c>
      <c r="AC90" s="17">
        <v>523</v>
      </c>
      <c r="AD90" s="17">
        <v>37</v>
      </c>
      <c r="AE90" s="17">
        <v>105</v>
      </c>
      <c r="AF90" s="17"/>
      <c r="AG90" s="17"/>
      <c r="AH90" s="17">
        <v>1</v>
      </c>
      <c r="AI90" s="17"/>
      <c r="AJ90" s="16"/>
      <c r="AK90" s="16"/>
      <c r="AL90" s="16"/>
      <c r="AM90" s="16"/>
      <c r="AN90" s="16"/>
      <c r="AO90" s="16"/>
      <c r="AP90" s="17" t="s">
        <v>370</v>
      </c>
      <c r="AQ90" s="17" t="s">
        <v>370</v>
      </c>
      <c r="AR90" s="9"/>
      <c r="AS90" s="49" t="s">
        <v>496</v>
      </c>
      <c r="AT90" s="50"/>
      <c r="AU90" s="56" t="s">
        <v>497</v>
      </c>
    </row>
    <row r="91" s="1" customFormat="1" ht="30" customHeight="1" spans="1:47">
      <c r="A91" s="16">
        <v>83</v>
      </c>
      <c r="B91" s="16" t="s">
        <v>58</v>
      </c>
      <c r="C91" s="17" t="s">
        <v>136</v>
      </c>
      <c r="D91" s="17" t="s">
        <v>498</v>
      </c>
      <c r="E91" s="17" t="s">
        <v>499</v>
      </c>
      <c r="F91" s="17" t="s">
        <v>125</v>
      </c>
      <c r="G91" s="16" t="s">
        <v>62</v>
      </c>
      <c r="H91" s="16" t="s">
        <v>27</v>
      </c>
      <c r="I91" s="16">
        <v>1</v>
      </c>
      <c r="J91" s="16">
        <v>1.785</v>
      </c>
      <c r="K91" s="9" t="s">
        <v>500</v>
      </c>
      <c r="L91" s="9" t="s">
        <v>459</v>
      </c>
      <c r="M91" s="22">
        <v>160.489</v>
      </c>
      <c r="N91" s="25">
        <v>145</v>
      </c>
      <c r="O91" s="22">
        <f t="shared" si="10"/>
        <v>145</v>
      </c>
      <c r="P91" s="22">
        <v>145</v>
      </c>
      <c r="Q91" s="22"/>
      <c r="R91" s="22"/>
      <c r="S91" s="22"/>
      <c r="T91" s="22"/>
      <c r="U91" s="22"/>
      <c r="V91" s="22"/>
      <c r="W91" s="22"/>
      <c r="X91" s="22"/>
      <c r="Y91" s="22"/>
      <c r="Z91" s="22"/>
      <c r="AA91" s="22"/>
      <c r="AB91" s="17">
        <v>1650</v>
      </c>
      <c r="AC91" s="17">
        <v>6710</v>
      </c>
      <c r="AD91" s="17">
        <v>340</v>
      </c>
      <c r="AE91" s="17">
        <v>1360</v>
      </c>
      <c r="AF91" s="17"/>
      <c r="AG91" s="17"/>
      <c r="AH91" s="17"/>
      <c r="AI91" s="17">
        <v>1</v>
      </c>
      <c r="AJ91" s="16"/>
      <c r="AK91" s="16"/>
      <c r="AL91" s="16"/>
      <c r="AM91" s="16"/>
      <c r="AN91" s="16"/>
      <c r="AO91" s="16"/>
      <c r="AP91" s="17" t="s">
        <v>370</v>
      </c>
      <c r="AQ91" s="17" t="s">
        <v>370</v>
      </c>
      <c r="AR91" s="9"/>
      <c r="AS91" s="49" t="s">
        <v>501</v>
      </c>
      <c r="AT91" s="50"/>
      <c r="AU91" s="56" t="s">
        <v>502</v>
      </c>
    </row>
    <row r="92" s="1" customFormat="1" ht="30" customHeight="1" spans="1:47">
      <c r="A92" s="16">
        <v>84</v>
      </c>
      <c r="B92" s="16" t="s">
        <v>58</v>
      </c>
      <c r="C92" s="17" t="s">
        <v>136</v>
      </c>
      <c r="D92" s="17" t="s">
        <v>137</v>
      </c>
      <c r="E92" s="17" t="s">
        <v>503</v>
      </c>
      <c r="F92" s="17" t="s">
        <v>78</v>
      </c>
      <c r="G92" s="16" t="s">
        <v>62</v>
      </c>
      <c r="H92" s="16"/>
      <c r="I92" s="16"/>
      <c r="J92" s="16"/>
      <c r="K92" s="19" t="s">
        <v>504</v>
      </c>
      <c r="L92" s="9" t="s">
        <v>431</v>
      </c>
      <c r="M92" s="22">
        <v>34</v>
      </c>
      <c r="N92" s="25">
        <v>32</v>
      </c>
      <c r="O92" s="22">
        <f t="shared" si="10"/>
        <v>32</v>
      </c>
      <c r="P92" s="22">
        <v>24</v>
      </c>
      <c r="Q92" s="22"/>
      <c r="R92" s="22"/>
      <c r="S92" s="22">
        <v>8</v>
      </c>
      <c r="T92" s="22"/>
      <c r="U92" s="22"/>
      <c r="V92" s="22"/>
      <c r="W92" s="22"/>
      <c r="X92" s="22"/>
      <c r="Y92" s="22"/>
      <c r="Z92" s="22"/>
      <c r="AA92" s="22"/>
      <c r="AB92" s="17">
        <v>1536</v>
      </c>
      <c r="AC92" s="17">
        <v>5945</v>
      </c>
      <c r="AD92" s="17">
        <v>265</v>
      </c>
      <c r="AE92" s="17">
        <v>1165</v>
      </c>
      <c r="AF92" s="17"/>
      <c r="AG92" s="17"/>
      <c r="AH92" s="17"/>
      <c r="AI92" s="17"/>
      <c r="AJ92" s="16"/>
      <c r="AK92" s="16"/>
      <c r="AL92" s="16"/>
      <c r="AM92" s="16"/>
      <c r="AN92" s="16"/>
      <c r="AO92" s="16"/>
      <c r="AP92" s="17" t="s">
        <v>370</v>
      </c>
      <c r="AQ92" s="17" t="s">
        <v>370</v>
      </c>
      <c r="AR92" s="9"/>
      <c r="AS92" s="19" t="s">
        <v>505</v>
      </c>
      <c r="AT92" s="50"/>
      <c r="AU92" s="70"/>
    </row>
    <row r="93" s="1" customFormat="1" ht="30" customHeight="1" spans="1:47">
      <c r="A93" s="16">
        <v>85</v>
      </c>
      <c r="B93" s="16" t="s">
        <v>58</v>
      </c>
      <c r="C93" s="17" t="s">
        <v>136</v>
      </c>
      <c r="D93" s="17" t="s">
        <v>506</v>
      </c>
      <c r="E93" s="17" t="s">
        <v>507</v>
      </c>
      <c r="F93" s="57" t="s">
        <v>78</v>
      </c>
      <c r="G93" s="16" t="s">
        <v>62</v>
      </c>
      <c r="H93" s="16" t="s">
        <v>27</v>
      </c>
      <c r="I93" s="16">
        <v>1</v>
      </c>
      <c r="J93" s="16">
        <v>0.885</v>
      </c>
      <c r="K93" s="9" t="s">
        <v>508</v>
      </c>
      <c r="L93" s="9" t="s">
        <v>384</v>
      </c>
      <c r="M93" s="22">
        <v>81.17</v>
      </c>
      <c r="N93" s="25">
        <v>78</v>
      </c>
      <c r="O93" s="22">
        <f t="shared" si="10"/>
        <v>78</v>
      </c>
      <c r="P93" s="22">
        <v>40.551</v>
      </c>
      <c r="Q93" s="22"/>
      <c r="R93" s="22"/>
      <c r="S93" s="22">
        <v>37.449</v>
      </c>
      <c r="T93" s="22"/>
      <c r="U93" s="22"/>
      <c r="V93" s="22"/>
      <c r="W93" s="22"/>
      <c r="X93" s="22"/>
      <c r="Y93" s="22"/>
      <c r="Z93" s="22"/>
      <c r="AA93" s="22"/>
      <c r="AB93" s="17">
        <v>1429</v>
      </c>
      <c r="AC93" s="17">
        <v>5396</v>
      </c>
      <c r="AD93" s="17">
        <v>265</v>
      </c>
      <c r="AE93" s="17">
        <v>1165</v>
      </c>
      <c r="AF93" s="17"/>
      <c r="AG93" s="17"/>
      <c r="AH93" s="17"/>
      <c r="AI93" s="17">
        <v>1</v>
      </c>
      <c r="AJ93" s="16"/>
      <c r="AK93" s="16"/>
      <c r="AL93" s="16"/>
      <c r="AM93" s="16"/>
      <c r="AN93" s="16"/>
      <c r="AO93" s="16"/>
      <c r="AP93" s="17" t="s">
        <v>370</v>
      </c>
      <c r="AQ93" s="17" t="s">
        <v>370</v>
      </c>
      <c r="AR93" s="9"/>
      <c r="AS93" s="49" t="s">
        <v>509</v>
      </c>
      <c r="AT93" s="50"/>
      <c r="AU93" s="56" t="s">
        <v>510</v>
      </c>
    </row>
    <row r="94" s="1" customFormat="1" ht="30" customHeight="1" spans="1:47">
      <c r="A94" s="16">
        <v>86</v>
      </c>
      <c r="B94" s="16" t="s">
        <v>58</v>
      </c>
      <c r="C94" s="17" t="s">
        <v>136</v>
      </c>
      <c r="D94" s="17" t="s">
        <v>511</v>
      </c>
      <c r="E94" s="58" t="s">
        <v>512</v>
      </c>
      <c r="F94" s="57" t="s">
        <v>125</v>
      </c>
      <c r="G94" s="16" t="s">
        <v>62</v>
      </c>
      <c r="H94" s="16" t="s">
        <v>27</v>
      </c>
      <c r="I94" s="16">
        <v>1</v>
      </c>
      <c r="J94" s="16"/>
      <c r="K94" s="9" t="s">
        <v>513</v>
      </c>
      <c r="L94" s="9" t="s">
        <v>443</v>
      </c>
      <c r="M94" s="22">
        <v>63.18</v>
      </c>
      <c r="N94" s="61">
        <v>56</v>
      </c>
      <c r="O94" s="22">
        <f t="shared" si="10"/>
        <v>56</v>
      </c>
      <c r="P94" s="22">
        <v>38</v>
      </c>
      <c r="Q94" s="22">
        <v>18</v>
      </c>
      <c r="R94" s="22"/>
      <c r="S94" s="22"/>
      <c r="T94" s="22"/>
      <c r="U94" s="22"/>
      <c r="V94" s="22"/>
      <c r="W94" s="22"/>
      <c r="X94" s="22"/>
      <c r="Y94" s="22"/>
      <c r="Z94" s="22"/>
      <c r="AA94" s="22"/>
      <c r="AB94" s="68">
        <v>607</v>
      </c>
      <c r="AC94" s="68">
        <v>2243</v>
      </c>
      <c r="AD94" s="68">
        <v>101</v>
      </c>
      <c r="AE94" s="68">
        <v>428</v>
      </c>
      <c r="AF94" s="58"/>
      <c r="AG94" s="58"/>
      <c r="AH94" s="58"/>
      <c r="AI94" s="58">
        <v>1</v>
      </c>
      <c r="AJ94" s="16"/>
      <c r="AK94" s="16"/>
      <c r="AL94" s="16"/>
      <c r="AM94" s="16"/>
      <c r="AN94" s="16"/>
      <c r="AO94" s="16"/>
      <c r="AP94" s="17" t="s">
        <v>370</v>
      </c>
      <c r="AQ94" s="17" t="s">
        <v>370</v>
      </c>
      <c r="AR94" s="9"/>
      <c r="AS94" s="49" t="s">
        <v>514</v>
      </c>
      <c r="AT94" s="50"/>
      <c r="AU94" s="56" t="s">
        <v>515</v>
      </c>
    </row>
    <row r="95" s="1" customFormat="1" ht="30" customHeight="1" spans="1:47">
      <c r="A95" s="16">
        <v>87</v>
      </c>
      <c r="B95" s="16" t="s">
        <v>58</v>
      </c>
      <c r="C95" s="17" t="s">
        <v>136</v>
      </c>
      <c r="D95" s="17" t="s">
        <v>511</v>
      </c>
      <c r="E95" s="59" t="s">
        <v>516</v>
      </c>
      <c r="F95" s="57" t="s">
        <v>78</v>
      </c>
      <c r="G95" s="16" t="s">
        <v>62</v>
      </c>
      <c r="H95" s="16" t="s">
        <v>27</v>
      </c>
      <c r="I95" s="16">
        <v>1</v>
      </c>
      <c r="J95" s="16">
        <v>0.226</v>
      </c>
      <c r="K95" s="9" t="s">
        <v>517</v>
      </c>
      <c r="L95" s="9" t="s">
        <v>384</v>
      </c>
      <c r="M95" s="22">
        <v>115.4938</v>
      </c>
      <c r="N95" s="61">
        <v>110</v>
      </c>
      <c r="O95" s="22">
        <f t="shared" si="10"/>
        <v>110</v>
      </c>
      <c r="P95" s="22">
        <v>80.8</v>
      </c>
      <c r="Q95" s="22"/>
      <c r="R95" s="22"/>
      <c r="S95" s="22">
        <v>29.2</v>
      </c>
      <c r="T95" s="22"/>
      <c r="U95" s="22"/>
      <c r="V95" s="22"/>
      <c r="W95" s="22"/>
      <c r="X95" s="22"/>
      <c r="Y95" s="22"/>
      <c r="Z95" s="22"/>
      <c r="AA95" s="22"/>
      <c r="AB95" s="68">
        <v>607</v>
      </c>
      <c r="AC95" s="68">
        <v>2243</v>
      </c>
      <c r="AD95" s="68">
        <v>101</v>
      </c>
      <c r="AE95" s="68">
        <v>428</v>
      </c>
      <c r="AF95" s="68"/>
      <c r="AG95" s="68"/>
      <c r="AH95" s="59"/>
      <c r="AI95" s="58">
        <v>1</v>
      </c>
      <c r="AJ95" s="16"/>
      <c r="AK95" s="16"/>
      <c r="AL95" s="16"/>
      <c r="AM95" s="16"/>
      <c r="AN95" s="16"/>
      <c r="AO95" s="16"/>
      <c r="AP95" s="17" t="s">
        <v>370</v>
      </c>
      <c r="AQ95" s="17" t="s">
        <v>370</v>
      </c>
      <c r="AR95" s="9"/>
      <c r="AS95" s="49" t="s">
        <v>514</v>
      </c>
      <c r="AT95" s="50"/>
      <c r="AU95" s="56" t="s">
        <v>518</v>
      </c>
    </row>
    <row r="96" s="2" customFormat="1" ht="30" customHeight="1" spans="1:47">
      <c r="A96" s="16">
        <v>88</v>
      </c>
      <c r="B96" s="9" t="s">
        <v>58</v>
      </c>
      <c r="C96" s="17" t="s">
        <v>100</v>
      </c>
      <c r="D96" s="17" t="s">
        <v>161</v>
      </c>
      <c r="E96" s="17" t="s">
        <v>519</v>
      </c>
      <c r="F96" s="17" t="s">
        <v>78</v>
      </c>
      <c r="G96" s="9" t="s">
        <v>62</v>
      </c>
      <c r="H96" s="9" t="s">
        <v>27</v>
      </c>
      <c r="I96" s="9">
        <v>1</v>
      </c>
      <c r="J96" s="9">
        <v>1.937</v>
      </c>
      <c r="K96" s="9" t="s">
        <v>520</v>
      </c>
      <c r="L96" s="9" t="s">
        <v>384</v>
      </c>
      <c r="M96" s="20">
        <v>130.547484</v>
      </c>
      <c r="N96" s="20">
        <v>125</v>
      </c>
      <c r="O96" s="22">
        <f t="shared" si="10"/>
        <v>125</v>
      </c>
      <c r="P96" s="22">
        <v>115</v>
      </c>
      <c r="Q96" s="22">
        <v>10</v>
      </c>
      <c r="R96" s="22"/>
      <c r="S96" s="22"/>
      <c r="T96" s="22"/>
      <c r="U96" s="22"/>
      <c r="V96" s="22"/>
      <c r="W96" s="22"/>
      <c r="X96" s="22"/>
      <c r="Y96" s="22"/>
      <c r="Z96" s="22"/>
      <c r="AA96" s="22"/>
      <c r="AB96" s="17">
        <v>178</v>
      </c>
      <c r="AC96" s="17">
        <v>675</v>
      </c>
      <c r="AD96" s="17">
        <v>28</v>
      </c>
      <c r="AE96" s="17">
        <v>121</v>
      </c>
      <c r="AF96" s="17">
        <v>0</v>
      </c>
      <c r="AG96" s="17">
        <v>0</v>
      </c>
      <c r="AH96" s="17">
        <v>1</v>
      </c>
      <c r="AI96" s="17">
        <v>0</v>
      </c>
      <c r="AJ96" s="16"/>
      <c r="AK96" s="16"/>
      <c r="AL96" s="16"/>
      <c r="AM96" s="16"/>
      <c r="AN96" s="16"/>
      <c r="AO96" s="16"/>
      <c r="AP96" s="17" t="s">
        <v>370</v>
      </c>
      <c r="AQ96" s="17" t="s">
        <v>370</v>
      </c>
      <c r="AR96" s="9"/>
      <c r="AS96" s="49" t="s">
        <v>521</v>
      </c>
      <c r="AT96" s="49"/>
      <c r="AU96" s="56" t="s">
        <v>522</v>
      </c>
    </row>
    <row r="97" s="2" customFormat="1" ht="30" customHeight="1" spans="1:47">
      <c r="A97" s="16">
        <v>89</v>
      </c>
      <c r="B97" s="9" t="s">
        <v>58</v>
      </c>
      <c r="C97" s="17" t="s">
        <v>100</v>
      </c>
      <c r="D97" s="17" t="s">
        <v>523</v>
      </c>
      <c r="E97" s="17" t="s">
        <v>524</v>
      </c>
      <c r="F97" s="17" t="s">
        <v>125</v>
      </c>
      <c r="G97" s="9" t="s">
        <v>62</v>
      </c>
      <c r="H97" s="9" t="s">
        <v>27</v>
      </c>
      <c r="I97" s="9">
        <v>7</v>
      </c>
      <c r="J97" s="9">
        <v>0.219</v>
      </c>
      <c r="K97" s="9" t="s">
        <v>525</v>
      </c>
      <c r="L97" s="9" t="s">
        <v>384</v>
      </c>
      <c r="M97" s="20">
        <v>27.53</v>
      </c>
      <c r="N97" s="20">
        <v>25</v>
      </c>
      <c r="O97" s="22">
        <f t="shared" si="10"/>
        <v>25</v>
      </c>
      <c r="P97" s="22">
        <v>25</v>
      </c>
      <c r="Q97" s="22"/>
      <c r="R97" s="22"/>
      <c r="S97" s="22"/>
      <c r="T97" s="22"/>
      <c r="U97" s="22"/>
      <c r="V97" s="22"/>
      <c r="W97" s="22"/>
      <c r="X97" s="22"/>
      <c r="Y97" s="22"/>
      <c r="Z97" s="22"/>
      <c r="AA97" s="22"/>
      <c r="AB97" s="17">
        <v>855</v>
      </c>
      <c r="AC97" s="17">
        <v>3452</v>
      </c>
      <c r="AD97" s="17">
        <v>186</v>
      </c>
      <c r="AE97" s="17">
        <v>805</v>
      </c>
      <c r="AF97" s="17">
        <v>0</v>
      </c>
      <c r="AG97" s="17">
        <v>0</v>
      </c>
      <c r="AH97" s="17">
        <v>1</v>
      </c>
      <c r="AI97" s="17">
        <v>1</v>
      </c>
      <c r="AJ97" s="16"/>
      <c r="AK97" s="16"/>
      <c r="AL97" s="16"/>
      <c r="AM97" s="16"/>
      <c r="AN97" s="16"/>
      <c r="AO97" s="16"/>
      <c r="AP97" s="17" t="s">
        <v>370</v>
      </c>
      <c r="AQ97" s="17" t="s">
        <v>370</v>
      </c>
      <c r="AR97" s="9"/>
      <c r="AS97" s="49" t="s">
        <v>526</v>
      </c>
      <c r="AT97" s="49"/>
      <c r="AU97" s="56" t="s">
        <v>527</v>
      </c>
    </row>
    <row r="98" s="2" customFormat="1" ht="30" customHeight="1" spans="1:47">
      <c r="A98" s="16">
        <v>90</v>
      </c>
      <c r="B98" s="9" t="s">
        <v>58</v>
      </c>
      <c r="C98" s="17" t="s">
        <v>100</v>
      </c>
      <c r="D98" s="17" t="s">
        <v>523</v>
      </c>
      <c r="E98" s="17" t="s">
        <v>528</v>
      </c>
      <c r="F98" s="17" t="s">
        <v>125</v>
      </c>
      <c r="G98" s="9" t="s">
        <v>62</v>
      </c>
      <c r="H98" s="9" t="s">
        <v>27</v>
      </c>
      <c r="I98" s="9">
        <v>1</v>
      </c>
      <c r="J98" s="9">
        <v>3.085</v>
      </c>
      <c r="K98" s="9" t="s">
        <v>529</v>
      </c>
      <c r="L98" s="9" t="s">
        <v>384</v>
      </c>
      <c r="M98" s="20">
        <v>54.44</v>
      </c>
      <c r="N98" s="20">
        <v>49</v>
      </c>
      <c r="O98" s="22">
        <f t="shared" si="10"/>
        <v>49</v>
      </c>
      <c r="P98" s="22">
        <v>49</v>
      </c>
      <c r="Q98" s="22"/>
      <c r="R98" s="22"/>
      <c r="S98" s="22"/>
      <c r="T98" s="22"/>
      <c r="U98" s="22"/>
      <c r="V98" s="22"/>
      <c r="W98" s="22"/>
      <c r="X98" s="22"/>
      <c r="Y98" s="22"/>
      <c r="Z98" s="22"/>
      <c r="AA98" s="22"/>
      <c r="AB98" s="17">
        <v>337</v>
      </c>
      <c r="AC98" s="17">
        <v>1236</v>
      </c>
      <c r="AD98" s="17">
        <v>107</v>
      </c>
      <c r="AE98" s="17">
        <v>418</v>
      </c>
      <c r="AF98" s="17">
        <v>0</v>
      </c>
      <c r="AG98" s="17">
        <v>0</v>
      </c>
      <c r="AH98" s="17">
        <v>0</v>
      </c>
      <c r="AI98" s="17">
        <v>1</v>
      </c>
      <c r="AJ98" s="16"/>
      <c r="AK98" s="16"/>
      <c r="AL98" s="16"/>
      <c r="AM98" s="16"/>
      <c r="AN98" s="16"/>
      <c r="AO98" s="16"/>
      <c r="AP98" s="17" t="s">
        <v>370</v>
      </c>
      <c r="AQ98" s="17" t="s">
        <v>370</v>
      </c>
      <c r="AR98" s="9"/>
      <c r="AS98" s="49" t="s">
        <v>530</v>
      </c>
      <c r="AT98" s="49"/>
      <c r="AU98" s="56" t="s">
        <v>531</v>
      </c>
    </row>
    <row r="99" s="2" customFormat="1" ht="30" customHeight="1" spans="1:47">
      <c r="A99" s="16">
        <v>91</v>
      </c>
      <c r="B99" s="9" t="s">
        <v>58</v>
      </c>
      <c r="C99" s="17" t="s">
        <v>100</v>
      </c>
      <c r="D99" s="17" t="s">
        <v>364</v>
      </c>
      <c r="E99" s="17" t="s">
        <v>532</v>
      </c>
      <c r="F99" s="17" t="s">
        <v>125</v>
      </c>
      <c r="G99" s="9" t="s">
        <v>62</v>
      </c>
      <c r="H99" s="9" t="s">
        <v>27</v>
      </c>
      <c r="I99" s="9">
        <v>1</v>
      </c>
      <c r="J99" s="9">
        <v>4.09</v>
      </c>
      <c r="K99" s="9" t="s">
        <v>533</v>
      </c>
      <c r="L99" s="9" t="s">
        <v>384</v>
      </c>
      <c r="M99" s="20">
        <v>52.6</v>
      </c>
      <c r="N99" s="20">
        <v>47</v>
      </c>
      <c r="O99" s="22">
        <f t="shared" si="10"/>
        <v>47</v>
      </c>
      <c r="P99" s="22">
        <v>47</v>
      </c>
      <c r="Q99" s="22"/>
      <c r="R99" s="22"/>
      <c r="S99" s="22"/>
      <c r="T99" s="22"/>
      <c r="U99" s="22"/>
      <c r="V99" s="22"/>
      <c r="W99" s="22"/>
      <c r="X99" s="22"/>
      <c r="Y99" s="22"/>
      <c r="Z99" s="22"/>
      <c r="AA99" s="22"/>
      <c r="AB99" s="17">
        <v>104</v>
      </c>
      <c r="AC99" s="17">
        <v>387</v>
      </c>
      <c r="AD99" s="17">
        <v>42</v>
      </c>
      <c r="AE99" s="17">
        <v>194</v>
      </c>
      <c r="AF99" s="17">
        <v>0</v>
      </c>
      <c r="AG99" s="17">
        <v>0</v>
      </c>
      <c r="AH99" s="17">
        <v>0</v>
      </c>
      <c r="AI99" s="17">
        <v>1</v>
      </c>
      <c r="AJ99" s="16"/>
      <c r="AK99" s="16"/>
      <c r="AL99" s="16"/>
      <c r="AM99" s="16"/>
      <c r="AN99" s="16"/>
      <c r="AO99" s="16"/>
      <c r="AP99" s="17" t="s">
        <v>370</v>
      </c>
      <c r="AQ99" s="17" t="s">
        <v>370</v>
      </c>
      <c r="AR99" s="9"/>
      <c r="AS99" s="49" t="s">
        <v>534</v>
      </c>
      <c r="AT99" s="49"/>
      <c r="AU99" s="56" t="s">
        <v>535</v>
      </c>
    </row>
    <row r="100" s="2" customFormat="1" ht="30" customHeight="1" spans="1:47">
      <c r="A100" s="16">
        <v>92</v>
      </c>
      <c r="B100" s="9" t="s">
        <v>58</v>
      </c>
      <c r="C100" s="17" t="s">
        <v>100</v>
      </c>
      <c r="D100" s="17" t="s">
        <v>523</v>
      </c>
      <c r="E100" s="17" t="s">
        <v>536</v>
      </c>
      <c r="F100" s="57" t="s">
        <v>125</v>
      </c>
      <c r="G100" s="9" t="s">
        <v>62</v>
      </c>
      <c r="H100" s="9" t="s">
        <v>27</v>
      </c>
      <c r="I100" s="9">
        <v>1</v>
      </c>
      <c r="J100" s="9">
        <v>0.994</v>
      </c>
      <c r="K100" s="9" t="s">
        <v>537</v>
      </c>
      <c r="L100" s="9" t="s">
        <v>384</v>
      </c>
      <c r="M100" s="20">
        <v>21.43</v>
      </c>
      <c r="N100" s="20">
        <v>19</v>
      </c>
      <c r="O100" s="22">
        <f t="shared" si="10"/>
        <v>19</v>
      </c>
      <c r="P100" s="22">
        <v>19</v>
      </c>
      <c r="Q100" s="22"/>
      <c r="R100" s="22"/>
      <c r="S100" s="22"/>
      <c r="T100" s="22"/>
      <c r="U100" s="22"/>
      <c r="V100" s="22"/>
      <c r="W100" s="22"/>
      <c r="X100" s="22"/>
      <c r="Y100" s="22"/>
      <c r="Z100" s="22"/>
      <c r="AA100" s="22"/>
      <c r="AB100" s="17">
        <v>65</v>
      </c>
      <c r="AC100" s="17">
        <v>242</v>
      </c>
      <c r="AD100" s="17">
        <v>29</v>
      </c>
      <c r="AE100" s="17">
        <v>115</v>
      </c>
      <c r="AF100" s="17">
        <v>0</v>
      </c>
      <c r="AG100" s="17">
        <v>0</v>
      </c>
      <c r="AH100" s="17">
        <v>0</v>
      </c>
      <c r="AI100" s="17">
        <v>1</v>
      </c>
      <c r="AJ100" s="16"/>
      <c r="AK100" s="16"/>
      <c r="AL100" s="16"/>
      <c r="AM100" s="16"/>
      <c r="AN100" s="16"/>
      <c r="AO100" s="16"/>
      <c r="AP100" s="17" t="s">
        <v>370</v>
      </c>
      <c r="AQ100" s="17" t="s">
        <v>370</v>
      </c>
      <c r="AR100" s="9"/>
      <c r="AS100" s="49" t="s">
        <v>538</v>
      </c>
      <c r="AT100" s="49"/>
      <c r="AU100" s="56" t="s">
        <v>539</v>
      </c>
    </row>
    <row r="101" s="2" customFormat="1" ht="30" customHeight="1" spans="1:47">
      <c r="A101" s="16">
        <v>93</v>
      </c>
      <c r="B101" s="9" t="s">
        <v>58</v>
      </c>
      <c r="C101" s="17" t="s">
        <v>100</v>
      </c>
      <c r="D101" s="17" t="s">
        <v>161</v>
      </c>
      <c r="E101" s="17" t="s">
        <v>540</v>
      </c>
      <c r="F101" s="17" t="s">
        <v>125</v>
      </c>
      <c r="G101" s="9" t="s">
        <v>62</v>
      </c>
      <c r="H101" s="9" t="s">
        <v>27</v>
      </c>
      <c r="I101" s="9">
        <v>1</v>
      </c>
      <c r="J101" s="9">
        <v>0.3</v>
      </c>
      <c r="K101" s="9" t="s">
        <v>541</v>
      </c>
      <c r="L101" s="9" t="s">
        <v>384</v>
      </c>
      <c r="M101" s="20">
        <v>20.58</v>
      </c>
      <c r="N101" s="20">
        <v>18</v>
      </c>
      <c r="O101" s="22">
        <f t="shared" ref="O101:O132" si="11">P101+Q101+R101+S101+T101+U101+V101+W101+X101</f>
        <v>18</v>
      </c>
      <c r="P101" s="22">
        <v>18</v>
      </c>
      <c r="Q101" s="22"/>
      <c r="R101" s="22"/>
      <c r="S101" s="22"/>
      <c r="T101" s="22"/>
      <c r="U101" s="22"/>
      <c r="V101" s="22"/>
      <c r="W101" s="22"/>
      <c r="X101" s="22"/>
      <c r="Y101" s="22"/>
      <c r="Z101" s="22"/>
      <c r="AA101" s="22"/>
      <c r="AB101" s="17">
        <v>99</v>
      </c>
      <c r="AC101" s="17">
        <v>384</v>
      </c>
      <c r="AD101" s="17">
        <v>17</v>
      </c>
      <c r="AE101" s="17">
        <v>64</v>
      </c>
      <c r="AF101" s="17">
        <v>0</v>
      </c>
      <c r="AG101" s="17">
        <v>0</v>
      </c>
      <c r="AH101" s="17">
        <v>1</v>
      </c>
      <c r="AI101" s="17">
        <v>0</v>
      </c>
      <c r="AJ101" s="16"/>
      <c r="AK101" s="16"/>
      <c r="AL101" s="16"/>
      <c r="AM101" s="16"/>
      <c r="AN101" s="16"/>
      <c r="AO101" s="16"/>
      <c r="AP101" s="17" t="s">
        <v>370</v>
      </c>
      <c r="AQ101" s="17" t="s">
        <v>370</v>
      </c>
      <c r="AR101" s="9"/>
      <c r="AS101" s="49" t="s">
        <v>542</v>
      </c>
      <c r="AT101" s="49"/>
      <c r="AU101" s="56" t="s">
        <v>543</v>
      </c>
    </row>
    <row r="102" s="2" customFormat="1" ht="30" customHeight="1" spans="1:47">
      <c r="A102" s="16">
        <v>94</v>
      </c>
      <c r="B102" s="9" t="s">
        <v>58</v>
      </c>
      <c r="C102" s="17" t="s">
        <v>100</v>
      </c>
      <c r="D102" s="17" t="s">
        <v>156</v>
      </c>
      <c r="E102" s="17" t="s">
        <v>544</v>
      </c>
      <c r="F102" s="17" t="s">
        <v>125</v>
      </c>
      <c r="G102" s="9" t="s">
        <v>62</v>
      </c>
      <c r="H102" s="9" t="s">
        <v>27</v>
      </c>
      <c r="I102" s="9">
        <v>1</v>
      </c>
      <c r="J102" s="9">
        <v>10.023</v>
      </c>
      <c r="K102" s="9" t="s">
        <v>545</v>
      </c>
      <c r="L102" s="9" t="s">
        <v>384</v>
      </c>
      <c r="M102" s="20">
        <v>54.06</v>
      </c>
      <c r="N102" s="20">
        <v>49</v>
      </c>
      <c r="O102" s="22">
        <f t="shared" si="11"/>
        <v>49</v>
      </c>
      <c r="P102" s="22">
        <v>49</v>
      </c>
      <c r="Q102" s="22"/>
      <c r="R102" s="22"/>
      <c r="S102" s="22"/>
      <c r="T102" s="22"/>
      <c r="U102" s="22"/>
      <c r="V102" s="22"/>
      <c r="W102" s="22"/>
      <c r="X102" s="22"/>
      <c r="Y102" s="22"/>
      <c r="Z102" s="22"/>
      <c r="AA102" s="22"/>
      <c r="AB102" s="17">
        <v>312</v>
      </c>
      <c r="AC102" s="17">
        <v>1327</v>
      </c>
      <c r="AD102" s="17">
        <v>122</v>
      </c>
      <c r="AE102" s="17">
        <v>432</v>
      </c>
      <c r="AF102" s="17">
        <v>0</v>
      </c>
      <c r="AG102" s="17">
        <v>0</v>
      </c>
      <c r="AH102" s="17">
        <v>0</v>
      </c>
      <c r="AI102" s="17">
        <v>1</v>
      </c>
      <c r="AJ102" s="16"/>
      <c r="AK102" s="16"/>
      <c r="AL102" s="16"/>
      <c r="AM102" s="16"/>
      <c r="AN102" s="16"/>
      <c r="AO102" s="16"/>
      <c r="AP102" s="17" t="s">
        <v>370</v>
      </c>
      <c r="AQ102" s="17" t="s">
        <v>370</v>
      </c>
      <c r="AR102" s="9"/>
      <c r="AS102" s="49" t="s">
        <v>546</v>
      </c>
      <c r="AT102" s="49"/>
      <c r="AU102" s="56" t="s">
        <v>547</v>
      </c>
    </row>
    <row r="103" s="2" customFormat="1" ht="30" customHeight="1" spans="1:47">
      <c r="A103" s="16">
        <v>95</v>
      </c>
      <c r="B103" s="9" t="s">
        <v>58</v>
      </c>
      <c r="C103" s="17" t="s">
        <v>100</v>
      </c>
      <c r="D103" s="17" t="s">
        <v>260</v>
      </c>
      <c r="E103" s="60" t="s">
        <v>548</v>
      </c>
      <c r="F103" s="17" t="s">
        <v>78</v>
      </c>
      <c r="G103" s="9" t="s">
        <v>62</v>
      </c>
      <c r="H103" s="9" t="s">
        <v>27</v>
      </c>
      <c r="I103" s="9">
        <v>1</v>
      </c>
      <c r="J103" s="9">
        <v>2.534</v>
      </c>
      <c r="K103" s="9" t="s">
        <v>549</v>
      </c>
      <c r="L103" s="9" t="s">
        <v>384</v>
      </c>
      <c r="M103" s="20">
        <v>129.2733</v>
      </c>
      <c r="N103" s="20">
        <v>125</v>
      </c>
      <c r="O103" s="22">
        <f t="shared" si="11"/>
        <v>125</v>
      </c>
      <c r="P103" s="22">
        <v>115</v>
      </c>
      <c r="Q103" s="22">
        <v>10</v>
      </c>
      <c r="R103" s="22"/>
      <c r="S103" s="22"/>
      <c r="T103" s="22"/>
      <c r="U103" s="22"/>
      <c r="V103" s="22"/>
      <c r="W103" s="22"/>
      <c r="X103" s="22"/>
      <c r="Y103" s="22"/>
      <c r="Z103" s="22"/>
      <c r="AA103" s="22"/>
      <c r="AB103" s="69">
        <v>158</v>
      </c>
      <c r="AC103" s="69">
        <v>780</v>
      </c>
      <c r="AD103" s="69">
        <v>30</v>
      </c>
      <c r="AE103" s="69">
        <v>143</v>
      </c>
      <c r="AF103" s="69">
        <v>0</v>
      </c>
      <c r="AG103" s="69">
        <v>0</v>
      </c>
      <c r="AH103" s="60">
        <v>0</v>
      </c>
      <c r="AI103" s="69">
        <v>2</v>
      </c>
      <c r="AJ103" s="16"/>
      <c r="AK103" s="16"/>
      <c r="AL103" s="16"/>
      <c r="AM103" s="16"/>
      <c r="AN103" s="16"/>
      <c r="AO103" s="16"/>
      <c r="AP103" s="17" t="s">
        <v>370</v>
      </c>
      <c r="AQ103" s="17" t="s">
        <v>370</v>
      </c>
      <c r="AR103" s="9"/>
      <c r="AS103" s="49" t="s">
        <v>550</v>
      </c>
      <c r="AT103" s="49"/>
      <c r="AU103" s="56" t="s">
        <v>551</v>
      </c>
    </row>
    <row r="104" s="1" customFormat="1" ht="30" customHeight="1" spans="1:47">
      <c r="A104" s="16">
        <v>96</v>
      </c>
      <c r="B104" s="16" t="s">
        <v>58</v>
      </c>
      <c r="C104" s="17" t="s">
        <v>150</v>
      </c>
      <c r="D104" s="17" t="s">
        <v>552</v>
      </c>
      <c r="E104" s="17" t="s">
        <v>553</v>
      </c>
      <c r="F104" s="17" t="s">
        <v>78</v>
      </c>
      <c r="G104" s="16" t="s">
        <v>62</v>
      </c>
      <c r="H104" s="16" t="s">
        <v>146</v>
      </c>
      <c r="I104" s="16">
        <v>3</v>
      </c>
      <c r="J104" s="16">
        <v>0.32</v>
      </c>
      <c r="K104" s="9" t="s">
        <v>554</v>
      </c>
      <c r="L104" s="9" t="s">
        <v>555</v>
      </c>
      <c r="M104" s="22">
        <v>56.23</v>
      </c>
      <c r="N104" s="22">
        <v>54</v>
      </c>
      <c r="O104" s="22">
        <f t="shared" si="11"/>
        <v>54</v>
      </c>
      <c r="P104" s="22">
        <v>51</v>
      </c>
      <c r="Q104" s="22"/>
      <c r="R104" s="22"/>
      <c r="S104" s="22">
        <v>3</v>
      </c>
      <c r="T104" s="22"/>
      <c r="U104" s="22"/>
      <c r="V104" s="22"/>
      <c r="W104" s="22"/>
      <c r="X104" s="22"/>
      <c r="Y104" s="22"/>
      <c r="Z104" s="22"/>
      <c r="AA104" s="22"/>
      <c r="AB104" s="17">
        <v>20</v>
      </c>
      <c r="AC104" s="17">
        <v>81</v>
      </c>
      <c r="AD104" s="17">
        <v>8</v>
      </c>
      <c r="AE104" s="17">
        <v>35</v>
      </c>
      <c r="AF104" s="17"/>
      <c r="AG104" s="17"/>
      <c r="AH104" s="17">
        <v>1</v>
      </c>
      <c r="AI104" s="17">
        <v>1</v>
      </c>
      <c r="AJ104" s="16"/>
      <c r="AK104" s="16"/>
      <c r="AL104" s="16"/>
      <c r="AM104" s="16"/>
      <c r="AN104" s="16"/>
      <c r="AO104" s="16"/>
      <c r="AP104" s="17" t="s">
        <v>370</v>
      </c>
      <c r="AQ104" s="17" t="s">
        <v>370</v>
      </c>
      <c r="AR104" s="9"/>
      <c r="AS104" s="49" t="s">
        <v>556</v>
      </c>
      <c r="AT104" s="50"/>
      <c r="AU104" s="71" t="s">
        <v>557</v>
      </c>
    </row>
    <row r="105" s="1" customFormat="1" ht="30" customHeight="1" spans="1:47">
      <c r="A105" s="16">
        <v>97</v>
      </c>
      <c r="B105" s="16" t="s">
        <v>58</v>
      </c>
      <c r="C105" s="17" t="s">
        <v>150</v>
      </c>
      <c r="D105" s="17" t="s">
        <v>229</v>
      </c>
      <c r="E105" s="17" t="s">
        <v>558</v>
      </c>
      <c r="F105" s="17" t="s">
        <v>125</v>
      </c>
      <c r="G105" s="16" t="s">
        <v>62</v>
      </c>
      <c r="H105" s="16" t="s">
        <v>187</v>
      </c>
      <c r="I105" s="16">
        <v>1</v>
      </c>
      <c r="J105" s="16" t="s">
        <v>559</v>
      </c>
      <c r="K105" s="9" t="s">
        <v>560</v>
      </c>
      <c r="L105" s="9" t="s">
        <v>555</v>
      </c>
      <c r="M105" s="22">
        <v>34.12</v>
      </c>
      <c r="N105" s="22">
        <v>31</v>
      </c>
      <c r="O105" s="22">
        <f t="shared" si="11"/>
        <v>31</v>
      </c>
      <c r="P105" s="22">
        <v>31</v>
      </c>
      <c r="Q105" s="22"/>
      <c r="R105" s="22"/>
      <c r="S105" s="22"/>
      <c r="T105" s="22"/>
      <c r="U105" s="22"/>
      <c r="V105" s="22"/>
      <c r="W105" s="22"/>
      <c r="X105" s="22"/>
      <c r="Y105" s="22"/>
      <c r="Z105" s="22"/>
      <c r="AA105" s="22"/>
      <c r="AB105" s="17">
        <v>74</v>
      </c>
      <c r="AC105" s="17">
        <v>272</v>
      </c>
      <c r="AD105" s="17">
        <v>13</v>
      </c>
      <c r="AE105" s="17">
        <v>47</v>
      </c>
      <c r="AF105" s="17"/>
      <c r="AG105" s="17"/>
      <c r="AH105" s="17">
        <v>1</v>
      </c>
      <c r="AI105" s="17"/>
      <c r="AJ105" s="16"/>
      <c r="AK105" s="16"/>
      <c r="AL105" s="16"/>
      <c r="AM105" s="16"/>
      <c r="AN105" s="16"/>
      <c r="AO105" s="16"/>
      <c r="AP105" s="17" t="s">
        <v>370</v>
      </c>
      <c r="AQ105" s="17" t="s">
        <v>370</v>
      </c>
      <c r="AR105" s="9"/>
      <c r="AS105" s="49" t="s">
        <v>561</v>
      </c>
      <c r="AT105" s="50"/>
      <c r="AU105" s="56" t="s">
        <v>562</v>
      </c>
    </row>
    <row r="106" s="1" customFormat="1" ht="30" customHeight="1" spans="1:47">
      <c r="A106" s="16">
        <v>98</v>
      </c>
      <c r="B106" s="16" t="s">
        <v>58</v>
      </c>
      <c r="C106" s="17" t="s">
        <v>150</v>
      </c>
      <c r="D106" s="17" t="s">
        <v>223</v>
      </c>
      <c r="E106" s="17" t="s">
        <v>563</v>
      </c>
      <c r="F106" s="17" t="s">
        <v>78</v>
      </c>
      <c r="G106" s="16" t="s">
        <v>62</v>
      </c>
      <c r="H106" s="16" t="s">
        <v>27</v>
      </c>
      <c r="I106" s="16">
        <v>1</v>
      </c>
      <c r="J106" s="16">
        <v>4.83</v>
      </c>
      <c r="K106" s="9" t="s">
        <v>564</v>
      </c>
      <c r="L106" s="9" t="s">
        <v>226</v>
      </c>
      <c r="M106" s="22">
        <v>151.502254</v>
      </c>
      <c r="N106" s="22">
        <v>136</v>
      </c>
      <c r="O106" s="22">
        <f t="shared" si="11"/>
        <v>136</v>
      </c>
      <c r="P106" s="22">
        <v>116</v>
      </c>
      <c r="Q106" s="22">
        <v>1</v>
      </c>
      <c r="R106" s="22"/>
      <c r="S106" s="22">
        <v>19</v>
      </c>
      <c r="T106" s="22"/>
      <c r="U106" s="22"/>
      <c r="V106" s="22"/>
      <c r="W106" s="22"/>
      <c r="X106" s="22"/>
      <c r="Y106" s="22"/>
      <c r="Z106" s="22"/>
      <c r="AA106" s="22"/>
      <c r="AB106" s="17">
        <v>136</v>
      </c>
      <c r="AC106" s="17">
        <v>366</v>
      </c>
      <c r="AD106" s="17">
        <v>18</v>
      </c>
      <c r="AE106" s="17">
        <v>62</v>
      </c>
      <c r="AF106" s="17"/>
      <c r="AG106" s="17"/>
      <c r="AH106" s="17">
        <v>1</v>
      </c>
      <c r="AI106" s="17"/>
      <c r="AJ106" s="16"/>
      <c r="AK106" s="16"/>
      <c r="AL106" s="16"/>
      <c r="AM106" s="16"/>
      <c r="AN106" s="16"/>
      <c r="AO106" s="16"/>
      <c r="AP106" s="17" t="s">
        <v>370</v>
      </c>
      <c r="AQ106" s="17" t="s">
        <v>370</v>
      </c>
      <c r="AR106" s="9"/>
      <c r="AS106" s="49" t="s">
        <v>565</v>
      </c>
      <c r="AT106" s="50"/>
      <c r="AU106" s="56" t="s">
        <v>566</v>
      </c>
    </row>
    <row r="107" s="1" customFormat="1" ht="30" customHeight="1" spans="1:47">
      <c r="A107" s="16">
        <v>99</v>
      </c>
      <c r="B107" s="16" t="s">
        <v>58</v>
      </c>
      <c r="C107" s="17" t="s">
        <v>150</v>
      </c>
      <c r="D107" s="17" t="s">
        <v>552</v>
      </c>
      <c r="E107" s="17" t="s">
        <v>567</v>
      </c>
      <c r="F107" s="57" t="s">
        <v>78</v>
      </c>
      <c r="G107" s="16" t="s">
        <v>62</v>
      </c>
      <c r="H107" s="16" t="s">
        <v>187</v>
      </c>
      <c r="I107" s="16">
        <v>1</v>
      </c>
      <c r="J107" s="16" t="s">
        <v>568</v>
      </c>
      <c r="K107" s="9" t="s">
        <v>569</v>
      </c>
      <c r="L107" s="9" t="s">
        <v>555</v>
      </c>
      <c r="M107" s="22">
        <v>22.06</v>
      </c>
      <c r="N107" s="22">
        <v>20</v>
      </c>
      <c r="O107" s="22">
        <f t="shared" si="11"/>
        <v>20</v>
      </c>
      <c r="P107" s="22">
        <v>6.6</v>
      </c>
      <c r="Q107" s="22"/>
      <c r="R107" s="22"/>
      <c r="S107" s="22">
        <v>13.4</v>
      </c>
      <c r="T107" s="22"/>
      <c r="U107" s="22"/>
      <c r="V107" s="22"/>
      <c r="W107" s="22"/>
      <c r="X107" s="22"/>
      <c r="Y107" s="22"/>
      <c r="Z107" s="22"/>
      <c r="AA107" s="22"/>
      <c r="AB107" s="17">
        <v>60</v>
      </c>
      <c r="AC107" s="17">
        <v>227</v>
      </c>
      <c r="AD107" s="17">
        <v>8</v>
      </c>
      <c r="AE107" s="17">
        <v>27</v>
      </c>
      <c r="AF107" s="17"/>
      <c r="AG107" s="17"/>
      <c r="AH107" s="17"/>
      <c r="AI107" s="17">
        <v>1</v>
      </c>
      <c r="AJ107" s="16"/>
      <c r="AK107" s="16"/>
      <c r="AL107" s="16"/>
      <c r="AM107" s="16"/>
      <c r="AN107" s="16"/>
      <c r="AO107" s="16"/>
      <c r="AP107" s="17" t="s">
        <v>370</v>
      </c>
      <c r="AQ107" s="17" t="s">
        <v>370</v>
      </c>
      <c r="AR107" s="9"/>
      <c r="AS107" s="49" t="s">
        <v>570</v>
      </c>
      <c r="AT107" s="50"/>
      <c r="AU107" s="56" t="s">
        <v>571</v>
      </c>
    </row>
    <row r="108" s="2" customFormat="1" ht="30" customHeight="1" spans="1:47">
      <c r="A108" s="16">
        <v>100</v>
      </c>
      <c r="B108" s="9" t="s">
        <v>58</v>
      </c>
      <c r="C108" s="17" t="s">
        <v>150</v>
      </c>
      <c r="D108" s="17" t="s">
        <v>151</v>
      </c>
      <c r="E108" s="17" t="s">
        <v>572</v>
      </c>
      <c r="F108" s="17" t="s">
        <v>125</v>
      </c>
      <c r="G108" s="16" t="s">
        <v>62</v>
      </c>
      <c r="H108" s="16" t="s">
        <v>187</v>
      </c>
      <c r="I108" s="9"/>
      <c r="J108" s="9" t="s">
        <v>573</v>
      </c>
      <c r="K108" s="9" t="s">
        <v>574</v>
      </c>
      <c r="L108" s="9" t="s">
        <v>555</v>
      </c>
      <c r="M108" s="20">
        <v>11.35</v>
      </c>
      <c r="N108" s="20">
        <v>10</v>
      </c>
      <c r="O108" s="22">
        <f t="shared" si="11"/>
        <v>10</v>
      </c>
      <c r="P108" s="22">
        <v>10</v>
      </c>
      <c r="Q108" s="22"/>
      <c r="R108" s="22"/>
      <c r="S108" s="22"/>
      <c r="T108" s="22"/>
      <c r="U108" s="22"/>
      <c r="V108" s="22"/>
      <c r="W108" s="22"/>
      <c r="X108" s="22"/>
      <c r="Y108" s="22"/>
      <c r="Z108" s="22"/>
      <c r="AA108" s="22"/>
      <c r="AB108" s="17" t="s">
        <v>575</v>
      </c>
      <c r="AC108" s="17" t="s">
        <v>576</v>
      </c>
      <c r="AD108" s="17" t="s">
        <v>577</v>
      </c>
      <c r="AE108" s="17" t="s">
        <v>578</v>
      </c>
      <c r="AF108" s="17"/>
      <c r="AG108" s="17"/>
      <c r="AH108" s="17"/>
      <c r="AI108" s="17">
        <v>1</v>
      </c>
      <c r="AJ108" s="9"/>
      <c r="AK108" s="9"/>
      <c r="AL108" s="9"/>
      <c r="AM108" s="9"/>
      <c r="AN108" s="9"/>
      <c r="AO108" s="16"/>
      <c r="AP108" s="17" t="s">
        <v>370</v>
      </c>
      <c r="AQ108" s="17" t="s">
        <v>370</v>
      </c>
      <c r="AR108" s="9"/>
      <c r="AS108" s="49" t="s">
        <v>579</v>
      </c>
      <c r="AT108" s="49"/>
      <c r="AU108" s="56" t="s">
        <v>580</v>
      </c>
    </row>
    <row r="109" s="2" customFormat="1" ht="30" customHeight="1" spans="1:47">
      <c r="A109" s="16">
        <v>101</v>
      </c>
      <c r="B109" s="9" t="s">
        <v>58</v>
      </c>
      <c r="C109" s="17" t="s">
        <v>302</v>
      </c>
      <c r="D109" s="17" t="s">
        <v>303</v>
      </c>
      <c r="E109" s="17" t="s">
        <v>581</v>
      </c>
      <c r="F109" s="57" t="s">
        <v>78</v>
      </c>
      <c r="G109" s="9" t="s">
        <v>62</v>
      </c>
      <c r="H109" s="9" t="s">
        <v>27</v>
      </c>
      <c r="I109" s="9">
        <v>1</v>
      </c>
      <c r="J109" s="9">
        <v>1.239</v>
      </c>
      <c r="K109" s="9" t="s">
        <v>582</v>
      </c>
      <c r="L109" s="9" t="s">
        <v>384</v>
      </c>
      <c r="M109" s="20">
        <v>66.3</v>
      </c>
      <c r="N109" s="20">
        <v>63</v>
      </c>
      <c r="O109" s="22">
        <f t="shared" si="11"/>
        <v>63</v>
      </c>
      <c r="P109" s="22">
        <v>40</v>
      </c>
      <c r="Q109" s="22"/>
      <c r="R109" s="22"/>
      <c r="S109" s="22">
        <v>23</v>
      </c>
      <c r="T109" s="22"/>
      <c r="U109" s="22"/>
      <c r="V109" s="22"/>
      <c r="W109" s="22"/>
      <c r="X109" s="22"/>
      <c r="Y109" s="22"/>
      <c r="Z109" s="22"/>
      <c r="AA109" s="22"/>
      <c r="AB109" s="17">
        <v>806</v>
      </c>
      <c r="AC109" s="17">
        <v>3316</v>
      </c>
      <c r="AD109" s="17">
        <v>354</v>
      </c>
      <c r="AE109" s="17">
        <v>1267</v>
      </c>
      <c r="AF109" s="17"/>
      <c r="AG109" s="17"/>
      <c r="AH109" s="17"/>
      <c r="AI109" s="17">
        <v>1</v>
      </c>
      <c r="AJ109" s="16"/>
      <c r="AK109" s="16"/>
      <c r="AL109" s="16"/>
      <c r="AM109" s="16"/>
      <c r="AN109" s="16"/>
      <c r="AO109" s="16"/>
      <c r="AP109" s="17" t="s">
        <v>370</v>
      </c>
      <c r="AQ109" s="17" t="s">
        <v>370</v>
      </c>
      <c r="AR109" s="9"/>
      <c r="AS109" s="49" t="s">
        <v>583</v>
      </c>
      <c r="AT109" s="49"/>
      <c r="AU109" s="56" t="s">
        <v>584</v>
      </c>
    </row>
    <row r="110" s="2" customFormat="1" ht="30" customHeight="1" spans="1:47">
      <c r="A110" s="16">
        <v>102</v>
      </c>
      <c r="B110" s="9" t="s">
        <v>58</v>
      </c>
      <c r="C110" s="17" t="s">
        <v>302</v>
      </c>
      <c r="D110" s="17" t="s">
        <v>303</v>
      </c>
      <c r="E110" s="17" t="s">
        <v>585</v>
      </c>
      <c r="F110" s="17" t="s">
        <v>125</v>
      </c>
      <c r="G110" s="9" t="s">
        <v>62</v>
      </c>
      <c r="H110" s="9" t="s">
        <v>117</v>
      </c>
      <c r="I110" s="9">
        <v>1</v>
      </c>
      <c r="J110" s="9">
        <v>733</v>
      </c>
      <c r="K110" s="9" t="s">
        <v>586</v>
      </c>
      <c r="L110" s="9" t="s">
        <v>384</v>
      </c>
      <c r="M110" s="20">
        <v>50.97</v>
      </c>
      <c r="N110" s="20">
        <v>40</v>
      </c>
      <c r="O110" s="22">
        <f t="shared" si="11"/>
        <v>40</v>
      </c>
      <c r="P110" s="22">
        <v>40</v>
      </c>
      <c r="Q110" s="22"/>
      <c r="R110" s="22"/>
      <c r="S110" s="22"/>
      <c r="T110" s="22"/>
      <c r="U110" s="22"/>
      <c r="V110" s="22"/>
      <c r="W110" s="22"/>
      <c r="X110" s="22"/>
      <c r="Y110" s="22"/>
      <c r="Z110" s="22"/>
      <c r="AA110" s="22"/>
      <c r="AB110" s="17">
        <v>1077</v>
      </c>
      <c r="AC110" s="17">
        <v>4028</v>
      </c>
      <c r="AD110" s="17">
        <v>343</v>
      </c>
      <c r="AE110" s="17">
        <v>1446</v>
      </c>
      <c r="AF110" s="17">
        <v>26</v>
      </c>
      <c r="AG110" s="17">
        <v>110</v>
      </c>
      <c r="AH110" s="17"/>
      <c r="AI110" s="17">
        <v>1</v>
      </c>
      <c r="AJ110" s="16"/>
      <c r="AK110" s="16"/>
      <c r="AL110" s="16"/>
      <c r="AM110" s="16"/>
      <c r="AN110" s="16"/>
      <c r="AO110" s="16"/>
      <c r="AP110" s="17" t="s">
        <v>370</v>
      </c>
      <c r="AQ110" s="17" t="s">
        <v>370</v>
      </c>
      <c r="AR110" s="9"/>
      <c r="AS110" s="49" t="s">
        <v>587</v>
      </c>
      <c r="AT110" s="49"/>
      <c r="AU110" s="56" t="s">
        <v>588</v>
      </c>
    </row>
    <row r="111" s="2" customFormat="1" ht="30" customHeight="1" spans="1:47">
      <c r="A111" s="16">
        <v>103</v>
      </c>
      <c r="B111" s="9" t="s">
        <v>58</v>
      </c>
      <c r="C111" s="17" t="s">
        <v>302</v>
      </c>
      <c r="D111" s="17" t="s">
        <v>303</v>
      </c>
      <c r="E111" s="17" t="s">
        <v>589</v>
      </c>
      <c r="F111" s="17" t="s">
        <v>125</v>
      </c>
      <c r="G111" s="9" t="s">
        <v>62</v>
      </c>
      <c r="H111" s="9" t="s">
        <v>27</v>
      </c>
      <c r="I111" s="9">
        <v>1</v>
      </c>
      <c r="J111" s="9">
        <v>0.522</v>
      </c>
      <c r="K111" s="9" t="s">
        <v>590</v>
      </c>
      <c r="L111" s="9" t="s">
        <v>384</v>
      </c>
      <c r="M111" s="20">
        <v>30.35</v>
      </c>
      <c r="N111" s="20">
        <v>27</v>
      </c>
      <c r="O111" s="22">
        <f t="shared" si="11"/>
        <v>27</v>
      </c>
      <c r="P111" s="22">
        <v>27</v>
      </c>
      <c r="Q111" s="22"/>
      <c r="R111" s="22"/>
      <c r="S111" s="22"/>
      <c r="T111" s="22"/>
      <c r="U111" s="22"/>
      <c r="V111" s="22"/>
      <c r="W111" s="22"/>
      <c r="X111" s="22"/>
      <c r="Y111" s="22"/>
      <c r="Z111" s="22"/>
      <c r="AA111" s="22"/>
      <c r="AB111" s="17">
        <v>1077</v>
      </c>
      <c r="AC111" s="17">
        <v>4028</v>
      </c>
      <c r="AD111" s="17">
        <v>343</v>
      </c>
      <c r="AE111" s="17">
        <v>1446</v>
      </c>
      <c r="AF111" s="17"/>
      <c r="AG111" s="17"/>
      <c r="AH111" s="17"/>
      <c r="AI111" s="17">
        <v>1</v>
      </c>
      <c r="AJ111" s="16"/>
      <c r="AK111" s="16"/>
      <c r="AL111" s="16"/>
      <c r="AM111" s="16"/>
      <c r="AN111" s="16"/>
      <c r="AO111" s="16"/>
      <c r="AP111" s="17" t="s">
        <v>370</v>
      </c>
      <c r="AQ111" s="17" t="s">
        <v>370</v>
      </c>
      <c r="AR111" s="9"/>
      <c r="AS111" s="49" t="s">
        <v>587</v>
      </c>
      <c r="AT111" s="49"/>
      <c r="AU111" s="56" t="s">
        <v>591</v>
      </c>
    </row>
    <row r="112" s="2" customFormat="1" ht="30" customHeight="1" spans="1:47">
      <c r="A112" s="16">
        <v>104</v>
      </c>
      <c r="B112" s="9" t="s">
        <v>58</v>
      </c>
      <c r="C112" s="17" t="s">
        <v>302</v>
      </c>
      <c r="D112" s="17" t="s">
        <v>592</v>
      </c>
      <c r="E112" s="17" t="s">
        <v>593</v>
      </c>
      <c r="F112" s="17" t="s">
        <v>125</v>
      </c>
      <c r="G112" s="9" t="s">
        <v>62</v>
      </c>
      <c r="H112" s="9" t="s">
        <v>594</v>
      </c>
      <c r="I112" s="9">
        <v>1</v>
      </c>
      <c r="J112" s="9">
        <v>120</v>
      </c>
      <c r="K112" s="9" t="s">
        <v>595</v>
      </c>
      <c r="L112" s="9" t="s">
        <v>384</v>
      </c>
      <c r="M112" s="20">
        <v>143.676703</v>
      </c>
      <c r="N112" s="20">
        <v>130</v>
      </c>
      <c r="O112" s="22">
        <f t="shared" si="11"/>
        <v>130</v>
      </c>
      <c r="P112" s="22">
        <v>130</v>
      </c>
      <c r="Q112" s="22"/>
      <c r="R112" s="22"/>
      <c r="S112" s="22"/>
      <c r="T112" s="22"/>
      <c r="U112" s="22"/>
      <c r="V112" s="22"/>
      <c r="W112" s="22"/>
      <c r="X112" s="22"/>
      <c r="Y112" s="22"/>
      <c r="Z112" s="22"/>
      <c r="AA112" s="22"/>
      <c r="AB112" s="17">
        <v>560</v>
      </c>
      <c r="AC112" s="17">
        <v>2127</v>
      </c>
      <c r="AD112" s="17">
        <v>191</v>
      </c>
      <c r="AE112" s="17">
        <v>815</v>
      </c>
      <c r="AF112" s="17"/>
      <c r="AG112" s="17"/>
      <c r="AH112" s="17">
        <v>1</v>
      </c>
      <c r="AI112" s="17"/>
      <c r="AJ112" s="16"/>
      <c r="AK112" s="16"/>
      <c r="AL112" s="16"/>
      <c r="AM112" s="16"/>
      <c r="AN112" s="16"/>
      <c r="AO112" s="16"/>
      <c r="AP112" s="17" t="s">
        <v>370</v>
      </c>
      <c r="AQ112" s="17" t="s">
        <v>370</v>
      </c>
      <c r="AR112" s="9"/>
      <c r="AS112" s="49" t="s">
        <v>596</v>
      </c>
      <c r="AT112" s="49"/>
      <c r="AU112" s="56" t="s">
        <v>597</v>
      </c>
    </row>
    <row r="113" s="2" customFormat="1" ht="30" customHeight="1" spans="1:47">
      <c r="A113" s="16">
        <v>105</v>
      </c>
      <c r="B113" s="9" t="s">
        <v>58</v>
      </c>
      <c r="C113" s="17" t="s">
        <v>302</v>
      </c>
      <c r="D113" s="17" t="s">
        <v>592</v>
      </c>
      <c r="E113" s="17" t="s">
        <v>598</v>
      </c>
      <c r="F113" s="17" t="s">
        <v>125</v>
      </c>
      <c r="G113" s="9" t="s">
        <v>62</v>
      </c>
      <c r="H113" s="9" t="s">
        <v>27</v>
      </c>
      <c r="I113" s="9">
        <v>1</v>
      </c>
      <c r="J113" s="9">
        <v>2.931</v>
      </c>
      <c r="K113" s="9" t="s">
        <v>599</v>
      </c>
      <c r="L113" s="9" t="s">
        <v>384</v>
      </c>
      <c r="M113" s="20">
        <v>135.650296</v>
      </c>
      <c r="N113" s="20">
        <v>122</v>
      </c>
      <c r="O113" s="22">
        <f t="shared" si="11"/>
        <v>122</v>
      </c>
      <c r="P113" s="22">
        <v>122</v>
      </c>
      <c r="Q113" s="22"/>
      <c r="R113" s="22"/>
      <c r="S113" s="22"/>
      <c r="T113" s="22"/>
      <c r="U113" s="22"/>
      <c r="V113" s="22"/>
      <c r="W113" s="22"/>
      <c r="X113" s="22"/>
      <c r="Y113" s="22"/>
      <c r="Z113" s="22"/>
      <c r="AA113" s="22"/>
      <c r="AB113" s="17">
        <v>210</v>
      </c>
      <c r="AC113" s="17">
        <v>873</v>
      </c>
      <c r="AD113" s="17">
        <v>80</v>
      </c>
      <c r="AE113" s="17">
        <v>348</v>
      </c>
      <c r="AF113" s="17"/>
      <c r="AG113" s="17"/>
      <c r="AH113" s="17">
        <v>1</v>
      </c>
      <c r="AI113" s="17"/>
      <c r="AJ113" s="16"/>
      <c r="AK113" s="16"/>
      <c r="AL113" s="16"/>
      <c r="AM113" s="16"/>
      <c r="AN113" s="16"/>
      <c r="AO113" s="16"/>
      <c r="AP113" s="17" t="s">
        <v>370</v>
      </c>
      <c r="AQ113" s="17" t="s">
        <v>370</v>
      </c>
      <c r="AR113" s="9"/>
      <c r="AS113" s="49" t="s">
        <v>600</v>
      </c>
      <c r="AT113" s="49"/>
      <c r="AU113" s="56" t="s">
        <v>601</v>
      </c>
    </row>
    <row r="114" s="1" customFormat="1" ht="30" customHeight="1" spans="1:47">
      <c r="A114" s="16">
        <v>106</v>
      </c>
      <c r="B114" s="16" t="s">
        <v>58</v>
      </c>
      <c r="C114" s="17" t="s">
        <v>602</v>
      </c>
      <c r="D114" s="17" t="s">
        <v>603</v>
      </c>
      <c r="E114" s="17" t="s">
        <v>604</v>
      </c>
      <c r="F114" s="17" t="s">
        <v>78</v>
      </c>
      <c r="G114" s="16" t="s">
        <v>62</v>
      </c>
      <c r="H114" s="16" t="s">
        <v>605</v>
      </c>
      <c r="I114" s="16"/>
      <c r="J114" s="16">
        <v>13.28</v>
      </c>
      <c r="K114" s="9" t="s">
        <v>606</v>
      </c>
      <c r="L114" s="9" t="s">
        <v>443</v>
      </c>
      <c r="M114" s="62">
        <v>36.71</v>
      </c>
      <c r="N114" s="22">
        <v>33.5</v>
      </c>
      <c r="O114" s="22">
        <f t="shared" si="11"/>
        <v>33.6195</v>
      </c>
      <c r="P114" s="22">
        <v>33</v>
      </c>
      <c r="Q114" s="22"/>
      <c r="R114" s="22"/>
      <c r="S114" s="22">
        <v>0.6195</v>
      </c>
      <c r="T114" s="22"/>
      <c r="U114" s="22"/>
      <c r="V114" s="22"/>
      <c r="W114" s="22"/>
      <c r="X114" s="22"/>
      <c r="Y114" s="22"/>
      <c r="Z114" s="22"/>
      <c r="AA114" s="22"/>
      <c r="AB114" s="17">
        <v>197</v>
      </c>
      <c r="AC114" s="17">
        <v>980</v>
      </c>
      <c r="AD114" s="17">
        <v>197</v>
      </c>
      <c r="AE114" s="17">
        <v>980</v>
      </c>
      <c r="AF114" s="17"/>
      <c r="AG114" s="17"/>
      <c r="AH114" s="17">
        <v>1</v>
      </c>
      <c r="AI114" s="17"/>
      <c r="AJ114" s="16"/>
      <c r="AK114" s="16"/>
      <c r="AL114" s="16"/>
      <c r="AM114" s="16"/>
      <c r="AN114" s="16"/>
      <c r="AO114" s="16"/>
      <c r="AP114" s="17" t="s">
        <v>370</v>
      </c>
      <c r="AQ114" s="17" t="s">
        <v>370</v>
      </c>
      <c r="AR114" s="9"/>
      <c r="AS114" s="49" t="s">
        <v>607</v>
      </c>
      <c r="AT114" s="50"/>
      <c r="AU114" s="56" t="s">
        <v>608</v>
      </c>
    </row>
    <row r="115" s="1" customFormat="1" ht="30" customHeight="1" spans="1:47">
      <c r="A115" s="16">
        <v>107</v>
      </c>
      <c r="B115" s="16" t="s">
        <v>58</v>
      </c>
      <c r="C115" s="17" t="s">
        <v>602</v>
      </c>
      <c r="D115" s="17" t="s">
        <v>609</v>
      </c>
      <c r="E115" s="17" t="s">
        <v>610</v>
      </c>
      <c r="F115" s="57" t="s">
        <v>78</v>
      </c>
      <c r="G115" s="16" t="s">
        <v>62</v>
      </c>
      <c r="H115" s="16" t="s">
        <v>27</v>
      </c>
      <c r="I115" s="16"/>
      <c r="J115" s="16">
        <v>1.893</v>
      </c>
      <c r="K115" s="9" t="s">
        <v>611</v>
      </c>
      <c r="L115" s="9" t="s">
        <v>459</v>
      </c>
      <c r="M115" s="63">
        <v>153.6117</v>
      </c>
      <c r="N115" s="22">
        <v>137</v>
      </c>
      <c r="O115" s="22">
        <f t="shared" si="11"/>
        <v>137</v>
      </c>
      <c r="P115" s="22">
        <v>76.8</v>
      </c>
      <c r="Q115" s="22"/>
      <c r="R115" s="22"/>
      <c r="S115" s="22">
        <v>60.2</v>
      </c>
      <c r="T115" s="22"/>
      <c r="U115" s="22"/>
      <c r="V115" s="22"/>
      <c r="W115" s="22"/>
      <c r="X115" s="22"/>
      <c r="Y115" s="22"/>
      <c r="Z115" s="22"/>
      <c r="AA115" s="22"/>
      <c r="AB115" s="17">
        <v>505</v>
      </c>
      <c r="AC115" s="17">
        <v>2431</v>
      </c>
      <c r="AD115" s="17">
        <v>277</v>
      </c>
      <c r="AE115" s="17">
        <v>1538</v>
      </c>
      <c r="AF115" s="17">
        <v>60</v>
      </c>
      <c r="AG115" s="17">
        <v>353</v>
      </c>
      <c r="AH115" s="17"/>
      <c r="AI115" s="17">
        <v>1</v>
      </c>
      <c r="AJ115" s="16"/>
      <c r="AK115" s="16"/>
      <c r="AL115" s="16"/>
      <c r="AM115" s="16"/>
      <c r="AN115" s="16"/>
      <c r="AO115" s="16"/>
      <c r="AP115" s="17" t="s">
        <v>370</v>
      </c>
      <c r="AQ115" s="17" t="s">
        <v>370</v>
      </c>
      <c r="AR115" s="9"/>
      <c r="AS115" s="49" t="s">
        <v>612</v>
      </c>
      <c r="AT115" s="50"/>
      <c r="AU115" s="56" t="s">
        <v>613</v>
      </c>
    </row>
    <row r="116" s="1" customFormat="1" ht="30" customHeight="1" spans="1:47">
      <c r="A116" s="16">
        <v>108</v>
      </c>
      <c r="B116" s="16" t="s">
        <v>58</v>
      </c>
      <c r="C116" s="17" t="s">
        <v>602</v>
      </c>
      <c r="D116" s="17" t="s">
        <v>614</v>
      </c>
      <c r="E116" s="17" t="s">
        <v>615</v>
      </c>
      <c r="F116" s="17" t="s">
        <v>78</v>
      </c>
      <c r="G116" s="16" t="s">
        <v>62</v>
      </c>
      <c r="H116" s="16" t="s">
        <v>605</v>
      </c>
      <c r="I116" s="16"/>
      <c r="J116" s="16">
        <v>13.46</v>
      </c>
      <c r="K116" s="9" t="s">
        <v>616</v>
      </c>
      <c r="L116" s="9" t="s">
        <v>443</v>
      </c>
      <c r="M116" s="62">
        <v>36.88</v>
      </c>
      <c r="N116" s="22">
        <v>33</v>
      </c>
      <c r="O116" s="22">
        <f t="shared" si="11"/>
        <v>33</v>
      </c>
      <c r="P116" s="22">
        <v>33</v>
      </c>
      <c r="Q116" s="22"/>
      <c r="R116" s="22"/>
      <c r="S116" s="22"/>
      <c r="T116" s="22"/>
      <c r="U116" s="22"/>
      <c r="V116" s="22"/>
      <c r="W116" s="22"/>
      <c r="X116" s="22"/>
      <c r="Y116" s="22"/>
      <c r="Z116" s="22"/>
      <c r="AA116" s="22"/>
      <c r="AB116" s="17">
        <v>486</v>
      </c>
      <c r="AC116" s="17">
        <v>2588</v>
      </c>
      <c r="AD116" s="17"/>
      <c r="AE116" s="17"/>
      <c r="AF116" s="17"/>
      <c r="AG116" s="17"/>
      <c r="AH116" s="17"/>
      <c r="AI116" s="17">
        <v>1</v>
      </c>
      <c r="AJ116" s="16"/>
      <c r="AK116" s="16"/>
      <c r="AL116" s="16"/>
      <c r="AM116" s="16"/>
      <c r="AN116" s="16"/>
      <c r="AO116" s="16"/>
      <c r="AP116" s="17" t="s">
        <v>370</v>
      </c>
      <c r="AQ116" s="17" t="s">
        <v>370</v>
      </c>
      <c r="AR116" s="9"/>
      <c r="AS116" s="49" t="s">
        <v>617</v>
      </c>
      <c r="AT116" s="50"/>
      <c r="AU116" s="56" t="s">
        <v>618</v>
      </c>
    </row>
    <row r="117" s="1" customFormat="1" ht="30" customHeight="1" spans="1:47">
      <c r="A117" s="16">
        <v>109</v>
      </c>
      <c r="B117" s="16" t="s">
        <v>58</v>
      </c>
      <c r="C117" s="17" t="s">
        <v>602</v>
      </c>
      <c r="D117" s="17" t="s">
        <v>619</v>
      </c>
      <c r="E117" s="17" t="s">
        <v>620</v>
      </c>
      <c r="F117" s="17" t="s">
        <v>125</v>
      </c>
      <c r="G117" s="16" t="s">
        <v>62</v>
      </c>
      <c r="H117" s="16" t="s">
        <v>146</v>
      </c>
      <c r="I117" s="16"/>
      <c r="J117" s="16">
        <f>2821+306</f>
        <v>3127</v>
      </c>
      <c r="K117" s="9" t="s">
        <v>621</v>
      </c>
      <c r="L117" s="9" t="s">
        <v>384</v>
      </c>
      <c r="M117" s="62">
        <v>88.14</v>
      </c>
      <c r="N117" s="22">
        <v>80</v>
      </c>
      <c r="O117" s="22">
        <f t="shared" si="11"/>
        <v>80</v>
      </c>
      <c r="P117" s="22">
        <v>80</v>
      </c>
      <c r="Q117" s="22"/>
      <c r="R117" s="22"/>
      <c r="S117" s="22"/>
      <c r="T117" s="22"/>
      <c r="U117" s="22"/>
      <c r="V117" s="22"/>
      <c r="W117" s="22"/>
      <c r="X117" s="22"/>
      <c r="Y117" s="22"/>
      <c r="Z117" s="22"/>
      <c r="AA117" s="22"/>
      <c r="AB117" s="17">
        <v>574</v>
      </c>
      <c r="AC117" s="17">
        <v>2970</v>
      </c>
      <c r="AD117" s="17">
        <v>341</v>
      </c>
      <c r="AE117" s="17">
        <v>1873</v>
      </c>
      <c r="AF117" s="17"/>
      <c r="AG117" s="17"/>
      <c r="AH117" s="17"/>
      <c r="AI117" s="17">
        <v>1</v>
      </c>
      <c r="AJ117" s="16"/>
      <c r="AK117" s="16"/>
      <c r="AL117" s="16"/>
      <c r="AM117" s="16"/>
      <c r="AN117" s="16"/>
      <c r="AO117" s="16"/>
      <c r="AP117" s="17" t="s">
        <v>370</v>
      </c>
      <c r="AQ117" s="17" t="s">
        <v>370</v>
      </c>
      <c r="AR117" s="9"/>
      <c r="AS117" s="49" t="s">
        <v>622</v>
      </c>
      <c r="AT117" s="50"/>
      <c r="AU117" s="56" t="s">
        <v>623</v>
      </c>
    </row>
    <row r="118" s="1" customFormat="1" ht="30" customHeight="1" spans="1:47">
      <c r="A118" s="16">
        <v>110</v>
      </c>
      <c r="B118" s="16" t="s">
        <v>58</v>
      </c>
      <c r="C118" s="17" t="s">
        <v>602</v>
      </c>
      <c r="D118" s="17" t="s">
        <v>624</v>
      </c>
      <c r="E118" s="17" t="s">
        <v>625</v>
      </c>
      <c r="F118" s="17" t="s">
        <v>125</v>
      </c>
      <c r="G118" s="16" t="s">
        <v>62</v>
      </c>
      <c r="H118" s="16" t="s">
        <v>146</v>
      </c>
      <c r="I118" s="16"/>
      <c r="J118" s="16">
        <f>1339+1247</f>
        <v>2586</v>
      </c>
      <c r="K118" s="9" t="s">
        <v>626</v>
      </c>
      <c r="L118" s="9" t="s">
        <v>384</v>
      </c>
      <c r="M118" s="62">
        <v>56.58</v>
      </c>
      <c r="N118" s="22">
        <v>50</v>
      </c>
      <c r="O118" s="22">
        <f t="shared" si="11"/>
        <v>50</v>
      </c>
      <c r="P118" s="22">
        <v>50</v>
      </c>
      <c r="Q118" s="22"/>
      <c r="R118" s="22"/>
      <c r="S118" s="22"/>
      <c r="T118" s="22"/>
      <c r="U118" s="22"/>
      <c r="V118" s="22"/>
      <c r="W118" s="22"/>
      <c r="X118" s="22"/>
      <c r="Y118" s="22"/>
      <c r="Z118" s="22"/>
      <c r="AA118" s="22"/>
      <c r="AB118" s="17">
        <v>434</v>
      </c>
      <c r="AC118" s="17">
        <v>1747</v>
      </c>
      <c r="AD118" s="17">
        <v>227</v>
      </c>
      <c r="AE118" s="17">
        <v>1015</v>
      </c>
      <c r="AF118" s="17"/>
      <c r="AG118" s="17"/>
      <c r="AH118" s="17"/>
      <c r="AI118" s="17">
        <v>1</v>
      </c>
      <c r="AJ118" s="16"/>
      <c r="AK118" s="16"/>
      <c r="AL118" s="16"/>
      <c r="AM118" s="16"/>
      <c r="AN118" s="16"/>
      <c r="AO118" s="16"/>
      <c r="AP118" s="17" t="s">
        <v>370</v>
      </c>
      <c r="AQ118" s="17" t="s">
        <v>370</v>
      </c>
      <c r="AR118" s="9"/>
      <c r="AS118" s="49" t="s">
        <v>627</v>
      </c>
      <c r="AT118" s="50"/>
      <c r="AU118" s="56" t="s">
        <v>628</v>
      </c>
    </row>
    <row r="119" s="1" customFormat="1" ht="30" customHeight="1" spans="1:47">
      <c r="A119" s="16">
        <v>111</v>
      </c>
      <c r="B119" s="16" t="s">
        <v>58</v>
      </c>
      <c r="C119" s="17" t="s">
        <v>602</v>
      </c>
      <c r="D119" s="17" t="s">
        <v>629</v>
      </c>
      <c r="E119" s="17" t="s">
        <v>630</v>
      </c>
      <c r="F119" s="57" t="s">
        <v>78</v>
      </c>
      <c r="G119" s="16" t="s">
        <v>62</v>
      </c>
      <c r="H119" s="16" t="s">
        <v>27</v>
      </c>
      <c r="I119" s="16"/>
      <c r="J119" s="16">
        <v>1.125</v>
      </c>
      <c r="K119" s="9" t="s">
        <v>631</v>
      </c>
      <c r="L119" s="9" t="s">
        <v>443</v>
      </c>
      <c r="M119" s="64">
        <v>106.219659</v>
      </c>
      <c r="N119" s="22">
        <v>95</v>
      </c>
      <c r="O119" s="22">
        <f t="shared" si="11"/>
        <v>95</v>
      </c>
      <c r="P119" s="22">
        <v>42.4658</v>
      </c>
      <c r="Q119" s="22"/>
      <c r="R119" s="22"/>
      <c r="S119" s="22">
        <v>52.5342</v>
      </c>
      <c r="T119" s="22"/>
      <c r="U119" s="22"/>
      <c r="V119" s="22"/>
      <c r="W119" s="22"/>
      <c r="X119" s="22"/>
      <c r="Y119" s="22"/>
      <c r="Z119" s="22"/>
      <c r="AA119" s="22"/>
      <c r="AB119" s="17">
        <v>50</v>
      </c>
      <c r="AC119" s="17">
        <v>253</v>
      </c>
      <c r="AD119" s="17">
        <v>23</v>
      </c>
      <c r="AE119" s="17">
        <v>105</v>
      </c>
      <c r="AF119" s="17"/>
      <c r="AG119" s="17"/>
      <c r="AH119" s="17"/>
      <c r="AI119" s="17">
        <v>1</v>
      </c>
      <c r="AJ119" s="16"/>
      <c r="AK119" s="16"/>
      <c r="AL119" s="16"/>
      <c r="AM119" s="16"/>
      <c r="AN119" s="16"/>
      <c r="AO119" s="16"/>
      <c r="AP119" s="17" t="s">
        <v>370</v>
      </c>
      <c r="AQ119" s="17" t="s">
        <v>370</v>
      </c>
      <c r="AR119" s="9"/>
      <c r="AS119" s="49" t="s">
        <v>632</v>
      </c>
      <c r="AT119" s="50"/>
      <c r="AU119" s="56" t="s">
        <v>633</v>
      </c>
    </row>
    <row r="120" s="1" customFormat="1" ht="30" customHeight="1" spans="1:47">
      <c r="A120" s="16">
        <v>112</v>
      </c>
      <c r="B120" s="16" t="s">
        <v>58</v>
      </c>
      <c r="C120" s="17" t="s">
        <v>602</v>
      </c>
      <c r="D120" s="17" t="s">
        <v>634</v>
      </c>
      <c r="E120" s="17" t="s">
        <v>635</v>
      </c>
      <c r="F120" s="17" t="s">
        <v>125</v>
      </c>
      <c r="G120" s="16" t="s">
        <v>62</v>
      </c>
      <c r="H120" s="16" t="s">
        <v>146</v>
      </c>
      <c r="I120" s="16"/>
      <c r="J120" s="16">
        <f>5795+400</f>
        <v>6195</v>
      </c>
      <c r="K120" s="9" t="s">
        <v>636</v>
      </c>
      <c r="L120" s="9" t="s">
        <v>459</v>
      </c>
      <c r="M120" s="62">
        <v>98.48</v>
      </c>
      <c r="N120" s="22">
        <v>88</v>
      </c>
      <c r="O120" s="22">
        <f t="shared" si="11"/>
        <v>88</v>
      </c>
      <c r="P120" s="22">
        <v>88</v>
      </c>
      <c r="Q120" s="22"/>
      <c r="R120" s="22"/>
      <c r="S120" s="22"/>
      <c r="T120" s="22"/>
      <c r="U120" s="22"/>
      <c r="V120" s="22"/>
      <c r="W120" s="22"/>
      <c r="X120" s="22"/>
      <c r="Y120" s="22"/>
      <c r="Z120" s="22"/>
      <c r="AA120" s="22"/>
      <c r="AB120" s="17">
        <v>460</v>
      </c>
      <c r="AC120" s="17">
        <v>2487</v>
      </c>
      <c r="AD120" s="17">
        <v>167</v>
      </c>
      <c r="AE120" s="17">
        <v>974</v>
      </c>
      <c r="AF120" s="17"/>
      <c r="AG120" s="17"/>
      <c r="AH120" s="17"/>
      <c r="AI120" s="17">
        <v>1</v>
      </c>
      <c r="AJ120" s="16"/>
      <c r="AK120" s="16"/>
      <c r="AL120" s="16"/>
      <c r="AM120" s="16"/>
      <c r="AN120" s="16"/>
      <c r="AO120" s="16"/>
      <c r="AP120" s="17" t="s">
        <v>370</v>
      </c>
      <c r="AQ120" s="17" t="s">
        <v>370</v>
      </c>
      <c r="AR120" s="9"/>
      <c r="AS120" s="49" t="s">
        <v>637</v>
      </c>
      <c r="AT120" s="50"/>
      <c r="AU120" s="56" t="s">
        <v>638</v>
      </c>
    </row>
    <row r="121" s="1" customFormat="1" ht="30" customHeight="1" spans="1:47">
      <c r="A121" s="16">
        <v>113</v>
      </c>
      <c r="B121" s="16" t="s">
        <v>58</v>
      </c>
      <c r="C121" s="17" t="s">
        <v>602</v>
      </c>
      <c r="D121" s="17" t="s">
        <v>283</v>
      </c>
      <c r="E121" s="17" t="s">
        <v>639</v>
      </c>
      <c r="F121" s="17" t="s">
        <v>125</v>
      </c>
      <c r="G121" s="16" t="s">
        <v>62</v>
      </c>
      <c r="H121" s="16" t="s">
        <v>27</v>
      </c>
      <c r="I121" s="16"/>
      <c r="J121" s="16">
        <v>0.496</v>
      </c>
      <c r="K121" s="9" t="s">
        <v>640</v>
      </c>
      <c r="L121" s="9" t="s">
        <v>459</v>
      </c>
      <c r="M121" s="62">
        <v>80.96</v>
      </c>
      <c r="N121" s="22">
        <v>79</v>
      </c>
      <c r="O121" s="22">
        <f t="shared" si="11"/>
        <v>79</v>
      </c>
      <c r="P121" s="22">
        <v>79</v>
      </c>
      <c r="Q121" s="22"/>
      <c r="R121" s="22"/>
      <c r="S121" s="22"/>
      <c r="T121" s="22"/>
      <c r="U121" s="22"/>
      <c r="V121" s="22"/>
      <c r="W121" s="22"/>
      <c r="X121" s="22"/>
      <c r="Y121" s="22"/>
      <c r="Z121" s="22"/>
      <c r="AA121" s="22"/>
      <c r="AB121" s="17">
        <v>8267</v>
      </c>
      <c r="AC121" s="17">
        <v>36364</v>
      </c>
      <c r="AD121" s="17">
        <v>3037</v>
      </c>
      <c r="AE121" s="17">
        <v>15902</v>
      </c>
      <c r="AF121" s="17"/>
      <c r="AG121" s="17"/>
      <c r="AH121" s="17">
        <v>4</v>
      </c>
      <c r="AI121" s="17">
        <v>11</v>
      </c>
      <c r="AJ121" s="16"/>
      <c r="AK121" s="16"/>
      <c r="AL121" s="16"/>
      <c r="AM121" s="16"/>
      <c r="AN121" s="16"/>
      <c r="AO121" s="16"/>
      <c r="AP121" s="17" t="s">
        <v>370</v>
      </c>
      <c r="AQ121" s="17" t="s">
        <v>370</v>
      </c>
      <c r="AR121" s="9"/>
      <c r="AS121" s="49" t="s">
        <v>641</v>
      </c>
      <c r="AT121" s="50"/>
      <c r="AU121" s="56" t="s">
        <v>642</v>
      </c>
    </row>
    <row r="122" s="1" customFormat="1" ht="30" customHeight="1" spans="1:47">
      <c r="A122" s="16">
        <v>114</v>
      </c>
      <c r="B122" s="16" t="s">
        <v>58</v>
      </c>
      <c r="C122" s="58" t="s">
        <v>602</v>
      </c>
      <c r="D122" s="58" t="s">
        <v>614</v>
      </c>
      <c r="E122" s="17" t="s">
        <v>643</v>
      </c>
      <c r="F122" s="17" t="s">
        <v>125</v>
      </c>
      <c r="G122" s="16" t="s">
        <v>62</v>
      </c>
      <c r="H122" s="16" t="s">
        <v>146</v>
      </c>
      <c r="I122" s="16"/>
      <c r="J122" s="16">
        <f>2743+817</f>
        <v>3560</v>
      </c>
      <c r="K122" s="9" t="s">
        <v>644</v>
      </c>
      <c r="L122" s="9" t="s">
        <v>384</v>
      </c>
      <c r="M122" s="62">
        <v>54.53</v>
      </c>
      <c r="N122" s="22">
        <v>50</v>
      </c>
      <c r="O122" s="22">
        <f t="shared" si="11"/>
        <v>50</v>
      </c>
      <c r="P122" s="22">
        <v>50</v>
      </c>
      <c r="Q122" s="22"/>
      <c r="R122" s="22"/>
      <c r="S122" s="22"/>
      <c r="T122" s="22"/>
      <c r="U122" s="22"/>
      <c r="V122" s="22"/>
      <c r="W122" s="22"/>
      <c r="X122" s="22"/>
      <c r="Y122" s="22"/>
      <c r="Z122" s="22"/>
      <c r="AA122" s="22"/>
      <c r="AB122" s="58">
        <v>486</v>
      </c>
      <c r="AC122" s="58">
        <v>2588</v>
      </c>
      <c r="AD122" s="58">
        <v>304</v>
      </c>
      <c r="AE122" s="58">
        <v>1681</v>
      </c>
      <c r="AF122" s="58"/>
      <c r="AG122" s="58"/>
      <c r="AH122" s="58"/>
      <c r="AI122" s="58">
        <v>1</v>
      </c>
      <c r="AJ122" s="16"/>
      <c r="AK122" s="16"/>
      <c r="AL122" s="16"/>
      <c r="AM122" s="16"/>
      <c r="AN122" s="16"/>
      <c r="AO122" s="16"/>
      <c r="AP122" s="17" t="s">
        <v>370</v>
      </c>
      <c r="AQ122" s="17" t="s">
        <v>370</v>
      </c>
      <c r="AR122" s="9"/>
      <c r="AS122" s="49" t="s">
        <v>645</v>
      </c>
      <c r="AT122" s="50"/>
      <c r="AU122" s="56" t="s">
        <v>646</v>
      </c>
    </row>
    <row r="123" s="1" customFormat="1" ht="30" customHeight="1" spans="1:47">
      <c r="A123" s="16">
        <v>115</v>
      </c>
      <c r="B123" s="16" t="s">
        <v>58</v>
      </c>
      <c r="C123" s="17" t="s">
        <v>602</v>
      </c>
      <c r="D123" s="17" t="s">
        <v>647</v>
      </c>
      <c r="E123" s="17" t="s">
        <v>648</v>
      </c>
      <c r="F123" s="17" t="s">
        <v>125</v>
      </c>
      <c r="G123" s="16" t="s">
        <v>62</v>
      </c>
      <c r="H123" s="16" t="s">
        <v>146</v>
      </c>
      <c r="I123" s="16"/>
      <c r="J123" s="16">
        <f>930+130</f>
        <v>1060</v>
      </c>
      <c r="K123" s="9" t="s">
        <v>649</v>
      </c>
      <c r="L123" s="9" t="s">
        <v>491</v>
      </c>
      <c r="M123" s="62">
        <v>35.11</v>
      </c>
      <c r="N123" s="22">
        <v>32</v>
      </c>
      <c r="O123" s="22">
        <f t="shared" si="11"/>
        <v>32</v>
      </c>
      <c r="P123" s="22">
        <v>32</v>
      </c>
      <c r="Q123" s="22"/>
      <c r="R123" s="22"/>
      <c r="S123" s="22"/>
      <c r="T123" s="22"/>
      <c r="U123" s="22"/>
      <c r="V123" s="22"/>
      <c r="W123" s="22"/>
      <c r="X123" s="22"/>
      <c r="Y123" s="22"/>
      <c r="Z123" s="22"/>
      <c r="AA123" s="22"/>
      <c r="AB123" s="17">
        <v>912</v>
      </c>
      <c r="AC123" s="17">
        <v>3412</v>
      </c>
      <c r="AD123" s="17">
        <v>134</v>
      </c>
      <c r="AE123" s="17">
        <v>468</v>
      </c>
      <c r="AF123" s="17"/>
      <c r="AG123" s="17"/>
      <c r="AH123" s="17">
        <v>1</v>
      </c>
      <c r="AI123" s="17"/>
      <c r="AJ123" s="16"/>
      <c r="AK123" s="16"/>
      <c r="AL123" s="16"/>
      <c r="AM123" s="16"/>
      <c r="AN123" s="16"/>
      <c r="AO123" s="16"/>
      <c r="AP123" s="17" t="s">
        <v>370</v>
      </c>
      <c r="AQ123" s="17" t="s">
        <v>370</v>
      </c>
      <c r="AR123" s="9"/>
      <c r="AS123" s="49" t="s">
        <v>650</v>
      </c>
      <c r="AT123" s="50"/>
      <c r="AU123" s="56" t="s">
        <v>651</v>
      </c>
    </row>
    <row r="124" s="1" customFormat="1" ht="30" customHeight="1" spans="1:47">
      <c r="A124" s="16">
        <v>116</v>
      </c>
      <c r="B124" s="16" t="s">
        <v>58</v>
      </c>
      <c r="C124" s="17" t="s">
        <v>75</v>
      </c>
      <c r="D124" s="17" t="s">
        <v>652</v>
      </c>
      <c r="E124" s="17" t="s">
        <v>653</v>
      </c>
      <c r="F124" s="57" t="s">
        <v>78</v>
      </c>
      <c r="G124" s="16" t="s">
        <v>62</v>
      </c>
      <c r="H124" s="16" t="s">
        <v>27</v>
      </c>
      <c r="I124" s="16"/>
      <c r="J124" s="16">
        <v>4.52</v>
      </c>
      <c r="K124" s="9" t="s">
        <v>654</v>
      </c>
      <c r="L124" s="9" t="s">
        <v>226</v>
      </c>
      <c r="M124" s="22">
        <v>303.5202</v>
      </c>
      <c r="N124" s="22">
        <v>290</v>
      </c>
      <c r="O124" s="22">
        <f t="shared" si="11"/>
        <v>290</v>
      </c>
      <c r="P124" s="22">
        <v>91.056</v>
      </c>
      <c r="Q124" s="22">
        <v>15</v>
      </c>
      <c r="R124" s="22"/>
      <c r="S124" s="22">
        <v>183.944</v>
      </c>
      <c r="T124" s="22"/>
      <c r="U124" s="22"/>
      <c r="V124" s="22"/>
      <c r="W124" s="22"/>
      <c r="X124" s="22"/>
      <c r="Y124" s="22"/>
      <c r="Z124" s="22"/>
      <c r="AA124" s="22"/>
      <c r="AB124" s="17">
        <v>178</v>
      </c>
      <c r="AC124" s="17">
        <v>652</v>
      </c>
      <c r="AD124" s="17">
        <v>48</v>
      </c>
      <c r="AE124" s="17">
        <v>194</v>
      </c>
      <c r="AF124" s="17"/>
      <c r="AG124" s="17"/>
      <c r="AH124" s="17">
        <v>1</v>
      </c>
      <c r="AI124" s="17"/>
      <c r="AJ124" s="16"/>
      <c r="AK124" s="16"/>
      <c r="AL124" s="16"/>
      <c r="AM124" s="16"/>
      <c r="AN124" s="16"/>
      <c r="AO124" s="16"/>
      <c r="AP124" s="17" t="s">
        <v>370</v>
      </c>
      <c r="AQ124" s="17" t="s">
        <v>370</v>
      </c>
      <c r="AR124" s="9"/>
      <c r="AS124" s="49" t="s">
        <v>655</v>
      </c>
      <c r="AT124" s="50"/>
      <c r="AU124" s="56" t="s">
        <v>656</v>
      </c>
    </row>
    <row r="125" s="1" customFormat="1" ht="30" customHeight="1" spans="1:47">
      <c r="A125" s="16">
        <v>117</v>
      </c>
      <c r="B125" s="16" t="s">
        <v>58</v>
      </c>
      <c r="C125" s="17" t="s">
        <v>75</v>
      </c>
      <c r="D125" s="17" t="s">
        <v>657</v>
      </c>
      <c r="E125" s="17" t="s">
        <v>658</v>
      </c>
      <c r="F125" s="17" t="s">
        <v>78</v>
      </c>
      <c r="G125" s="16" t="s">
        <v>62</v>
      </c>
      <c r="H125" s="16" t="s">
        <v>27</v>
      </c>
      <c r="I125" s="16"/>
      <c r="J125" s="16">
        <v>5.76</v>
      </c>
      <c r="K125" s="9" t="s">
        <v>659</v>
      </c>
      <c r="L125" s="9" t="s">
        <v>226</v>
      </c>
      <c r="M125" s="22">
        <v>155.6152</v>
      </c>
      <c r="N125" s="22">
        <v>130</v>
      </c>
      <c r="O125" s="22">
        <f t="shared" si="11"/>
        <v>130</v>
      </c>
      <c r="P125" s="22">
        <v>130</v>
      </c>
      <c r="Q125" s="22"/>
      <c r="R125" s="22"/>
      <c r="S125" s="22"/>
      <c r="T125" s="22"/>
      <c r="U125" s="22"/>
      <c r="V125" s="22"/>
      <c r="W125" s="22"/>
      <c r="X125" s="22"/>
      <c r="Y125" s="22"/>
      <c r="Z125" s="22"/>
      <c r="AA125" s="22"/>
      <c r="AB125" s="17">
        <v>208</v>
      </c>
      <c r="AC125" s="17">
        <v>796</v>
      </c>
      <c r="AD125" s="17">
        <v>42</v>
      </c>
      <c r="AE125" s="17">
        <v>217</v>
      </c>
      <c r="AF125" s="17"/>
      <c r="AG125" s="17"/>
      <c r="AH125" s="17">
        <v>1</v>
      </c>
      <c r="AI125" s="17"/>
      <c r="AJ125" s="16"/>
      <c r="AK125" s="16"/>
      <c r="AL125" s="16"/>
      <c r="AM125" s="16"/>
      <c r="AN125" s="16"/>
      <c r="AO125" s="16"/>
      <c r="AP125" s="17" t="s">
        <v>370</v>
      </c>
      <c r="AQ125" s="17" t="s">
        <v>370</v>
      </c>
      <c r="AR125" s="9"/>
      <c r="AS125" s="49" t="s">
        <v>660</v>
      </c>
      <c r="AT125" s="50"/>
      <c r="AU125" s="71" t="s">
        <v>661</v>
      </c>
    </row>
    <row r="126" s="1" customFormat="1" ht="30" customHeight="1" spans="1:47">
      <c r="A126" s="16">
        <v>118</v>
      </c>
      <c r="B126" s="16" t="s">
        <v>58</v>
      </c>
      <c r="C126" s="17" t="s">
        <v>75</v>
      </c>
      <c r="D126" s="17" t="s">
        <v>251</v>
      </c>
      <c r="E126" s="17" t="s">
        <v>662</v>
      </c>
      <c r="F126" s="17" t="s">
        <v>125</v>
      </c>
      <c r="G126" s="18" t="s">
        <v>62</v>
      </c>
      <c r="H126" s="16" t="s">
        <v>146</v>
      </c>
      <c r="I126" s="16"/>
      <c r="J126" s="16">
        <v>0.14</v>
      </c>
      <c r="K126" s="9" t="s">
        <v>663</v>
      </c>
      <c r="L126" s="9" t="s">
        <v>664</v>
      </c>
      <c r="M126" s="22">
        <v>128.3487</v>
      </c>
      <c r="N126" s="22">
        <v>150</v>
      </c>
      <c r="O126" s="22">
        <f t="shared" si="11"/>
        <v>150</v>
      </c>
      <c r="P126" s="22">
        <v>150</v>
      </c>
      <c r="Q126" s="22"/>
      <c r="R126" s="22"/>
      <c r="S126" s="22"/>
      <c r="T126" s="22"/>
      <c r="U126" s="22"/>
      <c r="V126" s="22"/>
      <c r="W126" s="22"/>
      <c r="X126" s="22"/>
      <c r="Y126" s="22"/>
      <c r="Z126" s="22"/>
      <c r="AA126" s="22"/>
      <c r="AB126" s="17">
        <v>18</v>
      </c>
      <c r="AC126" s="17">
        <v>79</v>
      </c>
      <c r="AD126" s="17">
        <v>9</v>
      </c>
      <c r="AE126" s="17">
        <v>30</v>
      </c>
      <c r="AF126" s="17"/>
      <c r="AG126" s="17"/>
      <c r="AH126" s="17">
        <v>1</v>
      </c>
      <c r="AI126" s="17"/>
      <c r="AJ126" s="16"/>
      <c r="AK126" s="16"/>
      <c r="AL126" s="16"/>
      <c r="AM126" s="16"/>
      <c r="AN126" s="16"/>
      <c r="AO126" s="16"/>
      <c r="AP126" s="17" t="s">
        <v>370</v>
      </c>
      <c r="AQ126" s="17" t="s">
        <v>370</v>
      </c>
      <c r="AR126" s="9"/>
      <c r="AS126" s="49" t="s">
        <v>665</v>
      </c>
      <c r="AT126" s="50"/>
      <c r="AU126" s="71" t="s">
        <v>666</v>
      </c>
    </row>
    <row r="127" s="1" customFormat="1" ht="30" customHeight="1" spans="1:47">
      <c r="A127" s="16">
        <v>119</v>
      </c>
      <c r="B127" s="16" t="s">
        <v>58</v>
      </c>
      <c r="C127" s="17" t="s">
        <v>75</v>
      </c>
      <c r="D127" s="17" t="s">
        <v>667</v>
      </c>
      <c r="E127" s="17" t="s">
        <v>668</v>
      </c>
      <c r="F127" s="17" t="s">
        <v>78</v>
      </c>
      <c r="G127" s="16" t="s">
        <v>62</v>
      </c>
      <c r="H127" s="16" t="s">
        <v>27</v>
      </c>
      <c r="I127" s="16"/>
      <c r="J127" s="16">
        <v>1.79</v>
      </c>
      <c r="K127" s="9" t="s">
        <v>669</v>
      </c>
      <c r="L127" s="9" t="s">
        <v>226</v>
      </c>
      <c r="M127" s="22">
        <v>49.8</v>
      </c>
      <c r="N127" s="22">
        <v>45</v>
      </c>
      <c r="O127" s="22">
        <f t="shared" si="11"/>
        <v>45</v>
      </c>
      <c r="P127" s="22">
        <v>45</v>
      </c>
      <c r="Q127" s="22"/>
      <c r="R127" s="22"/>
      <c r="S127" s="22"/>
      <c r="T127" s="22"/>
      <c r="U127" s="22"/>
      <c r="V127" s="22"/>
      <c r="W127" s="22"/>
      <c r="X127" s="22"/>
      <c r="Y127" s="22"/>
      <c r="Z127" s="22"/>
      <c r="AA127" s="22"/>
      <c r="AB127" s="17">
        <v>82</v>
      </c>
      <c r="AC127" s="17">
        <v>313</v>
      </c>
      <c r="AD127" s="17">
        <v>25</v>
      </c>
      <c r="AE127" s="17">
        <v>120</v>
      </c>
      <c r="AF127" s="17"/>
      <c r="AG127" s="17"/>
      <c r="AH127" s="17"/>
      <c r="AI127" s="17">
        <v>1</v>
      </c>
      <c r="AJ127" s="16"/>
      <c r="AK127" s="16"/>
      <c r="AL127" s="16"/>
      <c r="AM127" s="16"/>
      <c r="AN127" s="16"/>
      <c r="AO127" s="16"/>
      <c r="AP127" s="17" t="s">
        <v>370</v>
      </c>
      <c r="AQ127" s="17" t="s">
        <v>370</v>
      </c>
      <c r="AR127" s="9"/>
      <c r="AS127" s="49" t="s">
        <v>670</v>
      </c>
      <c r="AT127" s="50"/>
      <c r="AU127" s="71" t="s">
        <v>671</v>
      </c>
    </row>
    <row r="128" s="1" customFormat="1" ht="30" customHeight="1" spans="1:47">
      <c r="A128" s="16">
        <v>120</v>
      </c>
      <c r="B128" s="16" t="s">
        <v>58</v>
      </c>
      <c r="C128" s="17" t="s">
        <v>75</v>
      </c>
      <c r="D128" s="17" t="s">
        <v>657</v>
      </c>
      <c r="E128" s="17" t="s">
        <v>672</v>
      </c>
      <c r="F128" s="17" t="s">
        <v>125</v>
      </c>
      <c r="G128" s="18" t="s">
        <v>62</v>
      </c>
      <c r="H128" s="16" t="s">
        <v>27</v>
      </c>
      <c r="I128" s="16">
        <v>11</v>
      </c>
      <c r="J128" s="65">
        <v>0.1</v>
      </c>
      <c r="K128" s="9" t="s">
        <v>673</v>
      </c>
      <c r="L128" s="9" t="s">
        <v>664</v>
      </c>
      <c r="M128" s="22">
        <v>46.16</v>
      </c>
      <c r="N128" s="22">
        <v>48</v>
      </c>
      <c r="O128" s="22">
        <f t="shared" si="11"/>
        <v>48</v>
      </c>
      <c r="P128" s="22">
        <v>48</v>
      </c>
      <c r="Q128" s="22"/>
      <c r="R128" s="22"/>
      <c r="S128" s="22"/>
      <c r="T128" s="22"/>
      <c r="U128" s="22"/>
      <c r="V128" s="22"/>
      <c r="W128" s="22"/>
      <c r="X128" s="22"/>
      <c r="Y128" s="22"/>
      <c r="Z128" s="22"/>
      <c r="AA128" s="22"/>
      <c r="AB128" s="17">
        <v>208</v>
      </c>
      <c r="AC128" s="17">
        <v>796</v>
      </c>
      <c r="AD128" s="17">
        <v>42</v>
      </c>
      <c r="AE128" s="17">
        <v>217</v>
      </c>
      <c r="AF128" s="17"/>
      <c r="AG128" s="17"/>
      <c r="AH128" s="17">
        <v>1</v>
      </c>
      <c r="AI128" s="17"/>
      <c r="AJ128" s="16"/>
      <c r="AK128" s="16"/>
      <c r="AL128" s="16"/>
      <c r="AM128" s="16"/>
      <c r="AN128" s="16"/>
      <c r="AO128" s="16"/>
      <c r="AP128" s="17" t="s">
        <v>370</v>
      </c>
      <c r="AQ128" s="17" t="s">
        <v>370</v>
      </c>
      <c r="AR128" s="9"/>
      <c r="AS128" s="49" t="s">
        <v>674</v>
      </c>
      <c r="AT128" s="50"/>
      <c r="AU128" s="71" t="s">
        <v>675</v>
      </c>
    </row>
    <row r="129" s="1" customFormat="1" ht="30" customHeight="1" spans="1:47">
      <c r="A129" s="16">
        <v>121</v>
      </c>
      <c r="B129" s="16" t="s">
        <v>58</v>
      </c>
      <c r="C129" s="17" t="s">
        <v>75</v>
      </c>
      <c r="D129" s="17" t="s">
        <v>676</v>
      </c>
      <c r="E129" s="17" t="s">
        <v>677</v>
      </c>
      <c r="F129" s="57" t="s">
        <v>78</v>
      </c>
      <c r="G129" s="16" t="s">
        <v>62</v>
      </c>
      <c r="H129" s="16" t="s">
        <v>27</v>
      </c>
      <c r="I129" s="16"/>
      <c r="J129" s="16">
        <v>0.58</v>
      </c>
      <c r="K129" s="9" t="s">
        <v>678</v>
      </c>
      <c r="L129" s="9" t="s">
        <v>226</v>
      </c>
      <c r="M129" s="22">
        <v>44.92</v>
      </c>
      <c r="N129" s="22">
        <v>40</v>
      </c>
      <c r="O129" s="22">
        <f t="shared" si="11"/>
        <v>40</v>
      </c>
      <c r="P129" s="22">
        <f>21.4-8</f>
        <v>13.4</v>
      </c>
      <c r="Q129" s="22"/>
      <c r="R129" s="22"/>
      <c r="S129" s="22">
        <f>18.6+8</f>
        <v>26.6</v>
      </c>
      <c r="T129" s="22"/>
      <c r="U129" s="22"/>
      <c r="V129" s="22"/>
      <c r="W129" s="22"/>
      <c r="X129" s="22"/>
      <c r="Y129" s="22"/>
      <c r="Z129" s="22"/>
      <c r="AA129" s="22"/>
      <c r="AB129" s="17">
        <v>71</v>
      </c>
      <c r="AC129" s="17">
        <v>266</v>
      </c>
      <c r="AD129" s="17">
        <v>13</v>
      </c>
      <c r="AE129" s="17">
        <v>55</v>
      </c>
      <c r="AF129" s="17"/>
      <c r="AG129" s="17"/>
      <c r="AH129" s="17">
        <v>1</v>
      </c>
      <c r="AI129" s="17"/>
      <c r="AJ129" s="16"/>
      <c r="AK129" s="16"/>
      <c r="AL129" s="16"/>
      <c r="AM129" s="16"/>
      <c r="AN129" s="16"/>
      <c r="AO129" s="16"/>
      <c r="AP129" s="17" t="s">
        <v>370</v>
      </c>
      <c r="AQ129" s="17" t="s">
        <v>370</v>
      </c>
      <c r="AR129" s="9"/>
      <c r="AS129" s="49" t="s">
        <v>679</v>
      </c>
      <c r="AT129" s="50"/>
      <c r="AU129" s="56" t="s">
        <v>680</v>
      </c>
    </row>
    <row r="130" s="1" customFormat="1" ht="30" customHeight="1" spans="1:47">
      <c r="A130" s="16">
        <v>122</v>
      </c>
      <c r="B130" s="16" t="s">
        <v>58</v>
      </c>
      <c r="C130" s="17" t="s">
        <v>107</v>
      </c>
      <c r="D130" s="17" t="s">
        <v>681</v>
      </c>
      <c r="E130" s="17" t="s">
        <v>682</v>
      </c>
      <c r="F130" s="17" t="s">
        <v>78</v>
      </c>
      <c r="G130" s="16" t="s">
        <v>62</v>
      </c>
      <c r="H130" s="16" t="s">
        <v>27</v>
      </c>
      <c r="I130" s="16">
        <v>1</v>
      </c>
      <c r="J130" s="16">
        <v>1.98</v>
      </c>
      <c r="K130" s="9" t="s">
        <v>683</v>
      </c>
      <c r="L130" s="9" t="s">
        <v>384</v>
      </c>
      <c r="M130" s="22">
        <v>73.79</v>
      </c>
      <c r="N130" s="25">
        <v>70</v>
      </c>
      <c r="O130" s="22">
        <f t="shared" si="11"/>
        <v>70</v>
      </c>
      <c r="P130" s="22">
        <v>66</v>
      </c>
      <c r="Q130" s="22">
        <v>4</v>
      </c>
      <c r="R130" s="22"/>
      <c r="S130" s="22"/>
      <c r="T130" s="22"/>
      <c r="U130" s="22"/>
      <c r="V130" s="22"/>
      <c r="W130" s="22"/>
      <c r="X130" s="22"/>
      <c r="Y130" s="22"/>
      <c r="Z130" s="22"/>
      <c r="AA130" s="22"/>
      <c r="AB130" s="17">
        <v>650</v>
      </c>
      <c r="AC130" s="17">
        <v>2400</v>
      </c>
      <c r="AD130" s="17">
        <v>37</v>
      </c>
      <c r="AE130" s="17">
        <v>139</v>
      </c>
      <c r="AF130" s="17">
        <v>5</v>
      </c>
      <c r="AG130" s="17">
        <v>16</v>
      </c>
      <c r="AH130" s="17">
        <v>1</v>
      </c>
      <c r="AI130" s="17">
        <v>0</v>
      </c>
      <c r="AJ130" s="16"/>
      <c r="AK130" s="16"/>
      <c r="AL130" s="16"/>
      <c r="AM130" s="16"/>
      <c r="AN130" s="16"/>
      <c r="AO130" s="16"/>
      <c r="AP130" s="17" t="s">
        <v>370</v>
      </c>
      <c r="AQ130" s="17" t="s">
        <v>370</v>
      </c>
      <c r="AR130" s="9"/>
      <c r="AS130" s="49" t="s">
        <v>684</v>
      </c>
      <c r="AT130" s="50"/>
      <c r="AU130" s="71" t="s">
        <v>685</v>
      </c>
    </row>
    <row r="131" s="1" customFormat="1" ht="30" customHeight="1" spans="1:47">
      <c r="A131" s="16">
        <v>123</v>
      </c>
      <c r="B131" s="16" t="s">
        <v>58</v>
      </c>
      <c r="C131" s="17" t="s">
        <v>107</v>
      </c>
      <c r="D131" s="17" t="s">
        <v>681</v>
      </c>
      <c r="E131" s="17" t="s">
        <v>686</v>
      </c>
      <c r="F131" s="57" t="s">
        <v>125</v>
      </c>
      <c r="G131" s="16" t="s">
        <v>62</v>
      </c>
      <c r="H131" s="16" t="s">
        <v>27</v>
      </c>
      <c r="I131" s="16">
        <v>1</v>
      </c>
      <c r="J131" s="16">
        <v>0.72</v>
      </c>
      <c r="K131" s="9" t="s">
        <v>687</v>
      </c>
      <c r="L131" s="9" t="s">
        <v>384</v>
      </c>
      <c r="M131" s="22">
        <v>48.18</v>
      </c>
      <c r="N131" s="25">
        <v>43</v>
      </c>
      <c r="O131" s="22">
        <f t="shared" si="11"/>
        <v>43</v>
      </c>
      <c r="P131" s="22">
        <v>43</v>
      </c>
      <c r="Q131" s="22"/>
      <c r="R131" s="22"/>
      <c r="S131" s="22"/>
      <c r="T131" s="22"/>
      <c r="U131" s="22"/>
      <c r="V131" s="22"/>
      <c r="W131" s="22"/>
      <c r="X131" s="22"/>
      <c r="Y131" s="22"/>
      <c r="Z131" s="22"/>
      <c r="AA131" s="22"/>
      <c r="AB131" s="17">
        <v>650</v>
      </c>
      <c r="AC131" s="17">
        <v>2400</v>
      </c>
      <c r="AD131" s="17">
        <v>37</v>
      </c>
      <c r="AE131" s="17">
        <v>139</v>
      </c>
      <c r="AF131" s="17">
        <v>5</v>
      </c>
      <c r="AG131" s="17">
        <v>16</v>
      </c>
      <c r="AH131" s="17">
        <v>1</v>
      </c>
      <c r="AI131" s="17">
        <v>0</v>
      </c>
      <c r="AJ131" s="16"/>
      <c r="AK131" s="16"/>
      <c r="AL131" s="16"/>
      <c r="AM131" s="16"/>
      <c r="AN131" s="16"/>
      <c r="AO131" s="16"/>
      <c r="AP131" s="17" t="s">
        <v>370</v>
      </c>
      <c r="AQ131" s="17" t="s">
        <v>370</v>
      </c>
      <c r="AR131" s="9"/>
      <c r="AS131" s="49" t="s">
        <v>684</v>
      </c>
      <c r="AT131" s="50"/>
      <c r="AU131" s="56" t="s">
        <v>688</v>
      </c>
    </row>
    <row r="132" s="1" customFormat="1" ht="30" customHeight="1" spans="1:47">
      <c r="A132" s="16">
        <v>124</v>
      </c>
      <c r="B132" s="16" t="s">
        <v>58</v>
      </c>
      <c r="C132" s="17" t="s">
        <v>107</v>
      </c>
      <c r="D132" s="17" t="s">
        <v>689</v>
      </c>
      <c r="E132" s="17" t="s">
        <v>690</v>
      </c>
      <c r="F132" s="57" t="s">
        <v>78</v>
      </c>
      <c r="G132" s="16" t="s">
        <v>62</v>
      </c>
      <c r="H132" s="16" t="s">
        <v>27</v>
      </c>
      <c r="I132" s="16">
        <v>1</v>
      </c>
      <c r="J132" s="16">
        <v>1.6</v>
      </c>
      <c r="K132" s="9" t="s">
        <v>691</v>
      </c>
      <c r="L132" s="9" t="s">
        <v>384</v>
      </c>
      <c r="M132" s="22">
        <v>90.21</v>
      </c>
      <c r="N132" s="25">
        <v>86</v>
      </c>
      <c r="O132" s="22">
        <f t="shared" si="11"/>
        <v>86</v>
      </c>
      <c r="P132" s="22">
        <v>63.147</v>
      </c>
      <c r="Q132" s="22"/>
      <c r="R132" s="22"/>
      <c r="S132" s="22">
        <v>22.853</v>
      </c>
      <c r="T132" s="22"/>
      <c r="U132" s="22"/>
      <c r="V132" s="22"/>
      <c r="W132" s="22"/>
      <c r="X132" s="22"/>
      <c r="Y132" s="22"/>
      <c r="Z132" s="22"/>
      <c r="AA132" s="22"/>
      <c r="AB132" s="17">
        <v>245</v>
      </c>
      <c r="AC132" s="17">
        <v>918</v>
      </c>
      <c r="AD132" s="17">
        <v>52</v>
      </c>
      <c r="AE132" s="17">
        <v>165</v>
      </c>
      <c r="AF132" s="17">
        <v>12</v>
      </c>
      <c r="AG132" s="17">
        <v>41</v>
      </c>
      <c r="AH132" s="17">
        <v>0</v>
      </c>
      <c r="AI132" s="17">
        <v>1</v>
      </c>
      <c r="AJ132" s="16"/>
      <c r="AK132" s="16"/>
      <c r="AL132" s="16"/>
      <c r="AM132" s="16"/>
      <c r="AN132" s="16"/>
      <c r="AO132" s="16"/>
      <c r="AP132" s="17" t="s">
        <v>370</v>
      </c>
      <c r="AQ132" s="17" t="s">
        <v>370</v>
      </c>
      <c r="AR132" s="9"/>
      <c r="AS132" s="49" t="s">
        <v>692</v>
      </c>
      <c r="AT132" s="50"/>
      <c r="AU132" s="56" t="s">
        <v>693</v>
      </c>
    </row>
    <row r="133" s="1" customFormat="1" ht="30" customHeight="1" spans="1:47">
      <c r="A133" s="16">
        <v>125</v>
      </c>
      <c r="B133" s="16" t="s">
        <v>58</v>
      </c>
      <c r="C133" s="17" t="s">
        <v>107</v>
      </c>
      <c r="D133" s="17" t="s">
        <v>689</v>
      </c>
      <c r="E133" s="17" t="s">
        <v>694</v>
      </c>
      <c r="F133" s="17" t="s">
        <v>78</v>
      </c>
      <c r="G133" s="16" t="s">
        <v>62</v>
      </c>
      <c r="H133" s="16" t="s">
        <v>27</v>
      </c>
      <c r="I133" s="16">
        <v>1</v>
      </c>
      <c r="J133" s="16">
        <v>0.16</v>
      </c>
      <c r="K133" s="9" t="s">
        <v>695</v>
      </c>
      <c r="L133" s="9" t="s">
        <v>384</v>
      </c>
      <c r="M133" s="22">
        <v>41.159</v>
      </c>
      <c r="N133" s="25">
        <v>39</v>
      </c>
      <c r="O133" s="22">
        <f t="shared" ref="O133:O164" si="12">P133+Q133+R133+S133+T133+U133+V133+W133+X133</f>
        <v>39</v>
      </c>
      <c r="P133" s="22">
        <v>37</v>
      </c>
      <c r="Q133" s="22">
        <v>2</v>
      </c>
      <c r="R133" s="22"/>
      <c r="S133" s="22"/>
      <c r="T133" s="22"/>
      <c r="U133" s="22"/>
      <c r="V133" s="22"/>
      <c r="W133" s="22"/>
      <c r="X133" s="22"/>
      <c r="Y133" s="22"/>
      <c r="Z133" s="22"/>
      <c r="AA133" s="22"/>
      <c r="AB133" s="17">
        <v>245</v>
      </c>
      <c r="AC133" s="17">
        <v>918</v>
      </c>
      <c r="AD133" s="17">
        <v>52</v>
      </c>
      <c r="AE133" s="17">
        <v>165</v>
      </c>
      <c r="AF133" s="17">
        <v>12</v>
      </c>
      <c r="AG133" s="17">
        <v>41</v>
      </c>
      <c r="AH133" s="17">
        <v>0</v>
      </c>
      <c r="AI133" s="17">
        <v>1</v>
      </c>
      <c r="AJ133" s="16"/>
      <c r="AK133" s="16"/>
      <c r="AL133" s="16"/>
      <c r="AM133" s="16"/>
      <c r="AN133" s="16"/>
      <c r="AO133" s="16"/>
      <c r="AP133" s="17" t="s">
        <v>370</v>
      </c>
      <c r="AQ133" s="17" t="s">
        <v>370</v>
      </c>
      <c r="AR133" s="9"/>
      <c r="AS133" s="49" t="s">
        <v>696</v>
      </c>
      <c r="AT133" s="50"/>
      <c r="AU133" s="56" t="s">
        <v>697</v>
      </c>
    </row>
    <row r="134" s="1" customFormat="1" ht="30" customHeight="1" spans="1:47">
      <c r="A134" s="16">
        <v>126</v>
      </c>
      <c r="B134" s="16" t="s">
        <v>58</v>
      </c>
      <c r="C134" s="17" t="s">
        <v>107</v>
      </c>
      <c r="D134" s="17" t="s">
        <v>108</v>
      </c>
      <c r="E134" s="17" t="s">
        <v>698</v>
      </c>
      <c r="F134" s="17" t="s">
        <v>78</v>
      </c>
      <c r="G134" s="16" t="s">
        <v>62</v>
      </c>
      <c r="H134" s="16" t="s">
        <v>27</v>
      </c>
      <c r="I134" s="16">
        <v>1</v>
      </c>
      <c r="J134" s="16">
        <v>1.943</v>
      </c>
      <c r="K134" s="9" t="s">
        <v>699</v>
      </c>
      <c r="L134" s="9" t="s">
        <v>459</v>
      </c>
      <c r="M134" s="22">
        <v>109.8757</v>
      </c>
      <c r="N134" s="25">
        <v>87</v>
      </c>
      <c r="O134" s="22">
        <f t="shared" si="12"/>
        <v>87</v>
      </c>
      <c r="P134" s="22">
        <v>40</v>
      </c>
      <c r="Q134" s="22">
        <v>5</v>
      </c>
      <c r="R134" s="22"/>
      <c r="S134" s="22">
        <v>42</v>
      </c>
      <c r="T134" s="22"/>
      <c r="U134" s="22"/>
      <c r="V134" s="22"/>
      <c r="W134" s="22"/>
      <c r="X134" s="22"/>
      <c r="Y134" s="22"/>
      <c r="Z134" s="22"/>
      <c r="AA134" s="22"/>
      <c r="AB134" s="17">
        <v>144</v>
      </c>
      <c r="AC134" s="17">
        <v>611</v>
      </c>
      <c r="AD134" s="17">
        <v>7</v>
      </c>
      <c r="AE134" s="17">
        <v>22</v>
      </c>
      <c r="AF134" s="17">
        <v>1</v>
      </c>
      <c r="AG134" s="17">
        <v>3</v>
      </c>
      <c r="AH134" s="17">
        <v>0</v>
      </c>
      <c r="AI134" s="17">
        <v>1</v>
      </c>
      <c r="AJ134" s="16"/>
      <c r="AK134" s="16"/>
      <c r="AL134" s="16"/>
      <c r="AM134" s="16"/>
      <c r="AN134" s="16"/>
      <c r="AO134" s="16"/>
      <c r="AP134" s="17" t="s">
        <v>370</v>
      </c>
      <c r="AQ134" s="17" t="s">
        <v>370</v>
      </c>
      <c r="AR134" s="9"/>
      <c r="AS134" s="49" t="s">
        <v>700</v>
      </c>
      <c r="AT134" s="50"/>
      <c r="AU134" s="56" t="s">
        <v>701</v>
      </c>
    </row>
    <row r="135" s="1" customFormat="1" ht="30" customHeight="1" spans="1:47">
      <c r="A135" s="16">
        <v>127</v>
      </c>
      <c r="B135" s="16" t="s">
        <v>58</v>
      </c>
      <c r="C135" s="17" t="s">
        <v>107</v>
      </c>
      <c r="D135" s="17" t="s">
        <v>702</v>
      </c>
      <c r="E135" s="17" t="s">
        <v>703</v>
      </c>
      <c r="F135" s="17" t="s">
        <v>125</v>
      </c>
      <c r="G135" s="16" t="s">
        <v>62</v>
      </c>
      <c r="H135" s="16" t="s">
        <v>27</v>
      </c>
      <c r="I135" s="16">
        <v>1</v>
      </c>
      <c r="J135" s="16">
        <v>0.309</v>
      </c>
      <c r="K135" s="9" t="s">
        <v>704</v>
      </c>
      <c r="L135" s="9" t="s">
        <v>384</v>
      </c>
      <c r="M135" s="22">
        <v>80.83</v>
      </c>
      <c r="N135" s="25">
        <v>71</v>
      </c>
      <c r="O135" s="22">
        <f t="shared" si="12"/>
        <v>71</v>
      </c>
      <c r="P135" s="22">
        <v>41</v>
      </c>
      <c r="Q135" s="22"/>
      <c r="R135" s="22"/>
      <c r="S135" s="22">
        <v>30</v>
      </c>
      <c r="T135" s="22"/>
      <c r="U135" s="22"/>
      <c r="V135" s="22"/>
      <c r="W135" s="22"/>
      <c r="X135" s="22"/>
      <c r="Y135" s="5"/>
      <c r="Z135" s="50"/>
      <c r="AA135" s="50"/>
      <c r="AB135" s="22">
        <v>608</v>
      </c>
      <c r="AC135" s="22">
        <v>2281</v>
      </c>
      <c r="AD135" s="22">
        <v>86</v>
      </c>
      <c r="AE135" s="17">
        <v>440</v>
      </c>
      <c r="AF135" s="17"/>
      <c r="AG135" s="17"/>
      <c r="AH135" s="17">
        <v>1</v>
      </c>
      <c r="AI135" s="17">
        <v>0</v>
      </c>
      <c r="AJ135" s="17"/>
      <c r="AK135" s="17"/>
      <c r="AL135" s="17"/>
      <c r="AM135" s="16"/>
      <c r="AN135" s="16"/>
      <c r="AO135" s="16"/>
      <c r="AP135" s="17" t="s">
        <v>370</v>
      </c>
      <c r="AQ135" s="17" t="s">
        <v>370</v>
      </c>
      <c r="AR135" s="16"/>
      <c r="AS135" s="17" t="s">
        <v>705</v>
      </c>
      <c r="AT135" s="17"/>
      <c r="AU135" s="23" t="s">
        <v>706</v>
      </c>
    </row>
    <row r="136" s="1" customFormat="1" ht="30" customHeight="1" spans="1:47">
      <c r="A136" s="16">
        <v>128</v>
      </c>
      <c r="B136" s="16" t="s">
        <v>58</v>
      </c>
      <c r="C136" s="17" t="s">
        <v>309</v>
      </c>
      <c r="D136" s="17" t="s">
        <v>707</v>
      </c>
      <c r="E136" s="17" t="s">
        <v>708</v>
      </c>
      <c r="F136" s="57" t="s">
        <v>78</v>
      </c>
      <c r="G136" s="16" t="s">
        <v>62</v>
      </c>
      <c r="H136" s="16" t="s">
        <v>27</v>
      </c>
      <c r="I136" s="16">
        <v>1</v>
      </c>
      <c r="J136" s="16">
        <v>1.345</v>
      </c>
      <c r="K136" s="9" t="s">
        <v>709</v>
      </c>
      <c r="L136" s="9" t="s">
        <v>459</v>
      </c>
      <c r="M136" s="22">
        <v>132.437832</v>
      </c>
      <c r="N136" s="25">
        <v>130</v>
      </c>
      <c r="O136" s="22">
        <f t="shared" si="12"/>
        <v>130</v>
      </c>
      <c r="P136" s="22">
        <v>110.6</v>
      </c>
      <c r="Q136" s="22">
        <v>5</v>
      </c>
      <c r="R136" s="22"/>
      <c r="S136" s="22">
        <v>14.4</v>
      </c>
      <c r="T136" s="22"/>
      <c r="U136" s="22"/>
      <c r="V136" s="22"/>
      <c r="W136" s="22"/>
      <c r="X136" s="22"/>
      <c r="Y136" s="90"/>
      <c r="Z136" s="22"/>
      <c r="AA136" s="22"/>
      <c r="AB136" s="17">
        <v>134</v>
      </c>
      <c r="AC136" s="17">
        <v>540</v>
      </c>
      <c r="AD136" s="17">
        <v>66</v>
      </c>
      <c r="AE136" s="17">
        <v>229</v>
      </c>
      <c r="AF136" s="17"/>
      <c r="AG136" s="17"/>
      <c r="AH136" s="17"/>
      <c r="AI136" s="17">
        <v>1</v>
      </c>
      <c r="AJ136" s="16"/>
      <c r="AK136" s="16"/>
      <c r="AL136" s="16"/>
      <c r="AM136" s="16"/>
      <c r="AN136" s="16"/>
      <c r="AO136" s="16"/>
      <c r="AP136" s="17" t="s">
        <v>370</v>
      </c>
      <c r="AQ136" s="17" t="s">
        <v>370</v>
      </c>
      <c r="AR136" s="9"/>
      <c r="AS136" s="49" t="s">
        <v>710</v>
      </c>
      <c r="AT136" s="49"/>
      <c r="AU136" s="56" t="s">
        <v>711</v>
      </c>
    </row>
    <row r="137" s="1" customFormat="1" ht="30" customHeight="1" spans="1:47">
      <c r="A137" s="16">
        <v>129</v>
      </c>
      <c r="B137" s="16" t="s">
        <v>58</v>
      </c>
      <c r="C137" s="17" t="s">
        <v>309</v>
      </c>
      <c r="D137" s="17" t="s">
        <v>712</v>
      </c>
      <c r="E137" s="17" t="s">
        <v>713</v>
      </c>
      <c r="F137" s="17" t="s">
        <v>78</v>
      </c>
      <c r="G137" s="16" t="s">
        <v>62</v>
      </c>
      <c r="H137" s="16" t="s">
        <v>27</v>
      </c>
      <c r="I137" s="16">
        <v>1</v>
      </c>
      <c r="J137" s="16">
        <v>3.268</v>
      </c>
      <c r="K137" s="9" t="s">
        <v>714</v>
      </c>
      <c r="L137" s="9" t="s">
        <v>384</v>
      </c>
      <c r="M137" s="22">
        <v>245.510906</v>
      </c>
      <c r="N137" s="25">
        <v>235</v>
      </c>
      <c r="O137" s="22">
        <f t="shared" si="12"/>
        <v>235</v>
      </c>
      <c r="P137" s="22">
        <v>220</v>
      </c>
      <c r="Q137" s="22">
        <v>15</v>
      </c>
      <c r="R137" s="22"/>
      <c r="S137" s="22"/>
      <c r="T137" s="22"/>
      <c r="U137" s="22"/>
      <c r="V137" s="22"/>
      <c r="W137" s="22"/>
      <c r="X137" s="22"/>
      <c r="Y137" s="22"/>
      <c r="Z137" s="22"/>
      <c r="AA137" s="22"/>
      <c r="AB137" s="17">
        <v>161</v>
      </c>
      <c r="AC137" s="17">
        <v>962</v>
      </c>
      <c r="AD137" s="17">
        <v>58</v>
      </c>
      <c r="AE137" s="17">
        <v>356</v>
      </c>
      <c r="AF137" s="17"/>
      <c r="AG137" s="17"/>
      <c r="AH137" s="17"/>
      <c r="AI137" s="17">
        <v>1</v>
      </c>
      <c r="AJ137" s="16"/>
      <c r="AK137" s="16"/>
      <c r="AL137" s="16"/>
      <c r="AM137" s="16"/>
      <c r="AN137" s="16"/>
      <c r="AO137" s="16"/>
      <c r="AP137" s="17" t="s">
        <v>370</v>
      </c>
      <c r="AQ137" s="17" t="s">
        <v>370</v>
      </c>
      <c r="AR137" s="9"/>
      <c r="AS137" s="49" t="s">
        <v>715</v>
      </c>
      <c r="AT137" s="49"/>
      <c r="AU137" s="56" t="s">
        <v>716</v>
      </c>
    </row>
    <row r="138" s="1" customFormat="1" ht="30" customHeight="1" spans="1:47">
      <c r="A138" s="16">
        <v>130</v>
      </c>
      <c r="B138" s="16" t="s">
        <v>58</v>
      </c>
      <c r="C138" s="17" t="s">
        <v>309</v>
      </c>
      <c r="D138" s="17" t="s">
        <v>717</v>
      </c>
      <c r="E138" s="17" t="s">
        <v>718</v>
      </c>
      <c r="F138" s="17" t="s">
        <v>78</v>
      </c>
      <c r="G138" s="16" t="s">
        <v>62</v>
      </c>
      <c r="H138" s="16" t="s">
        <v>27</v>
      </c>
      <c r="I138" s="16">
        <v>1</v>
      </c>
      <c r="J138" s="16">
        <v>1.483</v>
      </c>
      <c r="K138" s="9" t="s">
        <v>719</v>
      </c>
      <c r="L138" s="9" t="s">
        <v>459</v>
      </c>
      <c r="M138" s="22">
        <v>131.8291</v>
      </c>
      <c r="N138" s="25">
        <v>125</v>
      </c>
      <c r="O138" s="22">
        <f t="shared" si="12"/>
        <v>125</v>
      </c>
      <c r="P138" s="22">
        <v>117</v>
      </c>
      <c r="Q138" s="22">
        <v>8</v>
      </c>
      <c r="R138" s="22"/>
      <c r="S138" s="22"/>
      <c r="T138" s="22"/>
      <c r="U138" s="22"/>
      <c r="V138" s="22"/>
      <c r="W138" s="22"/>
      <c r="X138" s="22"/>
      <c r="Y138" s="22"/>
      <c r="Z138" s="22"/>
      <c r="AA138" s="22"/>
      <c r="AB138" s="17">
        <v>197</v>
      </c>
      <c r="AC138" s="17">
        <v>1145</v>
      </c>
      <c r="AD138" s="17">
        <v>212</v>
      </c>
      <c r="AE138" s="17">
        <v>911</v>
      </c>
      <c r="AF138" s="17"/>
      <c r="AG138" s="17"/>
      <c r="AH138" s="17"/>
      <c r="AI138" s="17">
        <v>1</v>
      </c>
      <c r="AJ138" s="16"/>
      <c r="AK138" s="16"/>
      <c r="AL138" s="16"/>
      <c r="AM138" s="16"/>
      <c r="AN138" s="16"/>
      <c r="AO138" s="16"/>
      <c r="AP138" s="17" t="s">
        <v>370</v>
      </c>
      <c r="AQ138" s="17" t="s">
        <v>370</v>
      </c>
      <c r="AR138" s="9"/>
      <c r="AS138" s="49" t="s">
        <v>720</v>
      </c>
      <c r="AT138" s="49"/>
      <c r="AU138" s="56" t="s">
        <v>721</v>
      </c>
    </row>
    <row r="139" s="1" customFormat="1" ht="30" customHeight="1" spans="1:47">
      <c r="A139" s="16">
        <v>131</v>
      </c>
      <c r="B139" s="16" t="s">
        <v>58</v>
      </c>
      <c r="C139" s="17" t="s">
        <v>89</v>
      </c>
      <c r="D139" s="17" t="s">
        <v>722</v>
      </c>
      <c r="E139" s="17" t="s">
        <v>723</v>
      </c>
      <c r="F139" s="17" t="s">
        <v>125</v>
      </c>
      <c r="G139" s="16" t="s">
        <v>62</v>
      </c>
      <c r="H139" s="16" t="s">
        <v>27</v>
      </c>
      <c r="I139" s="16">
        <v>1</v>
      </c>
      <c r="J139" s="16">
        <v>4.959</v>
      </c>
      <c r="K139" s="9" t="s">
        <v>724</v>
      </c>
      <c r="L139" s="9" t="s">
        <v>384</v>
      </c>
      <c r="M139" s="22">
        <v>92.33</v>
      </c>
      <c r="N139" s="22">
        <v>89</v>
      </c>
      <c r="O139" s="22">
        <f t="shared" si="12"/>
        <v>89</v>
      </c>
      <c r="P139" s="22">
        <v>89</v>
      </c>
      <c r="Q139" s="22"/>
      <c r="R139" s="22"/>
      <c r="S139" s="22"/>
      <c r="T139" s="22"/>
      <c r="U139" s="22"/>
      <c r="V139" s="22"/>
      <c r="W139" s="22"/>
      <c r="X139" s="22"/>
      <c r="Y139" s="22"/>
      <c r="Z139" s="22"/>
      <c r="AA139" s="22"/>
      <c r="AB139" s="17">
        <v>665</v>
      </c>
      <c r="AC139" s="17">
        <v>2858</v>
      </c>
      <c r="AD139" s="17">
        <v>219</v>
      </c>
      <c r="AE139" s="17">
        <v>902</v>
      </c>
      <c r="AF139" s="17"/>
      <c r="AG139" s="17"/>
      <c r="AH139" s="17"/>
      <c r="AI139" s="17">
        <v>1</v>
      </c>
      <c r="AJ139" s="16"/>
      <c r="AK139" s="16"/>
      <c r="AL139" s="16"/>
      <c r="AM139" s="16"/>
      <c r="AN139" s="16"/>
      <c r="AO139" s="16"/>
      <c r="AP139" s="17" t="s">
        <v>370</v>
      </c>
      <c r="AQ139" s="17" t="s">
        <v>370</v>
      </c>
      <c r="AR139" s="9"/>
      <c r="AS139" s="49" t="s">
        <v>725</v>
      </c>
      <c r="AT139" s="50"/>
      <c r="AU139" s="56" t="s">
        <v>726</v>
      </c>
    </row>
    <row r="140" s="1" customFormat="1" ht="30" customHeight="1" spans="1:47">
      <c r="A140" s="16">
        <v>132</v>
      </c>
      <c r="B140" s="16" t="s">
        <v>58</v>
      </c>
      <c r="C140" s="17" t="s">
        <v>89</v>
      </c>
      <c r="D140" s="17" t="s">
        <v>727</v>
      </c>
      <c r="E140" s="17" t="s">
        <v>728</v>
      </c>
      <c r="F140" s="57" t="s">
        <v>78</v>
      </c>
      <c r="G140" s="16" t="s">
        <v>62</v>
      </c>
      <c r="H140" s="16" t="s">
        <v>27</v>
      </c>
      <c r="I140" s="16">
        <v>1</v>
      </c>
      <c r="J140" s="16">
        <v>1.433</v>
      </c>
      <c r="K140" s="9" t="s">
        <v>729</v>
      </c>
      <c r="L140" s="9" t="s">
        <v>384</v>
      </c>
      <c r="M140" s="22">
        <v>88.59</v>
      </c>
      <c r="N140" s="22">
        <v>80</v>
      </c>
      <c r="O140" s="22">
        <f t="shared" si="12"/>
        <v>80</v>
      </c>
      <c r="P140" s="22">
        <v>44.2</v>
      </c>
      <c r="Q140" s="22">
        <v>5</v>
      </c>
      <c r="R140" s="22"/>
      <c r="S140" s="22">
        <v>30.8</v>
      </c>
      <c r="T140" s="22"/>
      <c r="U140" s="22"/>
      <c r="V140" s="22"/>
      <c r="W140" s="22"/>
      <c r="X140" s="22"/>
      <c r="Y140" s="22"/>
      <c r="Z140" s="22"/>
      <c r="AA140" s="22"/>
      <c r="AB140" s="17">
        <v>495</v>
      </c>
      <c r="AC140" s="17">
        <v>1796</v>
      </c>
      <c r="AD140" s="17">
        <v>82</v>
      </c>
      <c r="AE140" s="17">
        <v>318</v>
      </c>
      <c r="AF140" s="17"/>
      <c r="AG140" s="17"/>
      <c r="AH140" s="17"/>
      <c r="AI140" s="17">
        <v>1</v>
      </c>
      <c r="AJ140" s="16"/>
      <c r="AK140" s="16"/>
      <c r="AL140" s="16"/>
      <c r="AM140" s="16"/>
      <c r="AN140" s="16"/>
      <c r="AO140" s="16"/>
      <c r="AP140" s="17" t="s">
        <v>370</v>
      </c>
      <c r="AQ140" s="17" t="s">
        <v>370</v>
      </c>
      <c r="AR140" s="9"/>
      <c r="AS140" s="49" t="s">
        <v>730</v>
      </c>
      <c r="AT140" s="50"/>
      <c r="AU140" s="56" t="s">
        <v>731</v>
      </c>
    </row>
    <row r="141" s="1" customFormat="1" ht="30" customHeight="1" spans="1:47">
      <c r="A141" s="16">
        <v>133</v>
      </c>
      <c r="B141" s="16" t="s">
        <v>58</v>
      </c>
      <c r="C141" s="17" t="s">
        <v>89</v>
      </c>
      <c r="D141" s="17" t="s">
        <v>732</v>
      </c>
      <c r="E141" s="17" t="s">
        <v>733</v>
      </c>
      <c r="F141" s="17" t="s">
        <v>125</v>
      </c>
      <c r="G141" s="16" t="s">
        <v>62</v>
      </c>
      <c r="H141" s="16" t="s">
        <v>117</v>
      </c>
      <c r="I141" s="16" t="s">
        <v>734</v>
      </c>
      <c r="J141" s="16">
        <v>2415</v>
      </c>
      <c r="K141" s="9" t="s">
        <v>735</v>
      </c>
      <c r="L141" s="9" t="s">
        <v>443</v>
      </c>
      <c r="M141" s="22">
        <v>31.5</v>
      </c>
      <c r="N141" s="22">
        <v>29</v>
      </c>
      <c r="O141" s="22">
        <f t="shared" si="12"/>
        <v>29</v>
      </c>
      <c r="P141" s="22">
        <v>29</v>
      </c>
      <c r="Q141" s="22"/>
      <c r="R141" s="22"/>
      <c r="S141" s="22"/>
      <c r="T141" s="22"/>
      <c r="U141" s="22"/>
      <c r="V141" s="22"/>
      <c r="W141" s="22"/>
      <c r="X141" s="22"/>
      <c r="Y141" s="22"/>
      <c r="Z141" s="22"/>
      <c r="AA141" s="22"/>
      <c r="AB141" s="17">
        <v>110</v>
      </c>
      <c r="AC141" s="17">
        <v>462</v>
      </c>
      <c r="AD141" s="17">
        <v>46</v>
      </c>
      <c r="AE141" s="17">
        <v>186</v>
      </c>
      <c r="AF141" s="17"/>
      <c r="AG141" s="17"/>
      <c r="AH141" s="17">
        <v>1</v>
      </c>
      <c r="AI141" s="17"/>
      <c r="AJ141" s="16"/>
      <c r="AK141" s="16"/>
      <c r="AL141" s="16"/>
      <c r="AM141" s="16"/>
      <c r="AN141" s="16"/>
      <c r="AO141" s="16"/>
      <c r="AP141" s="17" t="s">
        <v>370</v>
      </c>
      <c r="AQ141" s="17" t="s">
        <v>370</v>
      </c>
      <c r="AR141" s="9"/>
      <c r="AS141" s="49" t="s">
        <v>736</v>
      </c>
      <c r="AT141" s="50"/>
      <c r="AU141" s="56" t="s">
        <v>737</v>
      </c>
    </row>
    <row r="142" s="1" customFormat="1" ht="30" customHeight="1" spans="1:47">
      <c r="A142" s="16">
        <v>134</v>
      </c>
      <c r="B142" s="16" t="s">
        <v>58</v>
      </c>
      <c r="C142" s="17" t="s">
        <v>89</v>
      </c>
      <c r="D142" s="17" t="s">
        <v>722</v>
      </c>
      <c r="E142" s="17" t="s">
        <v>738</v>
      </c>
      <c r="F142" s="17" t="s">
        <v>125</v>
      </c>
      <c r="G142" s="16" t="s">
        <v>62</v>
      </c>
      <c r="H142" s="16" t="s">
        <v>27</v>
      </c>
      <c r="I142" s="16">
        <v>1</v>
      </c>
      <c r="J142" s="16">
        <v>1.666</v>
      </c>
      <c r="K142" s="9" t="s">
        <v>739</v>
      </c>
      <c r="L142" s="9" t="s">
        <v>459</v>
      </c>
      <c r="M142" s="22">
        <v>58.63</v>
      </c>
      <c r="N142" s="22">
        <v>53</v>
      </c>
      <c r="O142" s="22">
        <f t="shared" si="12"/>
        <v>53</v>
      </c>
      <c r="P142" s="22">
        <v>53</v>
      </c>
      <c r="Q142" s="22"/>
      <c r="R142" s="22"/>
      <c r="S142" s="22"/>
      <c r="T142" s="22"/>
      <c r="U142" s="22"/>
      <c r="V142" s="22"/>
      <c r="W142" s="22"/>
      <c r="X142" s="22"/>
      <c r="Y142" s="22"/>
      <c r="Z142" s="22"/>
      <c r="AA142" s="22"/>
      <c r="AB142" s="17">
        <v>665</v>
      </c>
      <c r="AC142" s="17">
        <v>2858</v>
      </c>
      <c r="AD142" s="17">
        <v>219</v>
      </c>
      <c r="AE142" s="17">
        <v>902</v>
      </c>
      <c r="AF142" s="17"/>
      <c r="AG142" s="17"/>
      <c r="AH142" s="17"/>
      <c r="AI142" s="17">
        <v>1</v>
      </c>
      <c r="AJ142" s="16"/>
      <c r="AK142" s="16"/>
      <c r="AL142" s="16"/>
      <c r="AM142" s="16"/>
      <c r="AN142" s="16"/>
      <c r="AO142" s="16"/>
      <c r="AP142" s="17" t="s">
        <v>370</v>
      </c>
      <c r="AQ142" s="17" t="s">
        <v>370</v>
      </c>
      <c r="AR142" s="9"/>
      <c r="AS142" s="49" t="s">
        <v>740</v>
      </c>
      <c r="AT142" s="50"/>
      <c r="AU142" s="56" t="s">
        <v>741</v>
      </c>
    </row>
    <row r="143" s="1" customFormat="1" ht="30" customHeight="1" spans="1:47">
      <c r="A143" s="16">
        <v>135</v>
      </c>
      <c r="B143" s="16" t="s">
        <v>58</v>
      </c>
      <c r="C143" s="17" t="s">
        <v>89</v>
      </c>
      <c r="D143" s="18" t="s">
        <v>742</v>
      </c>
      <c r="E143" s="17" t="s">
        <v>743</v>
      </c>
      <c r="F143" s="17" t="s">
        <v>78</v>
      </c>
      <c r="G143" s="16" t="s">
        <v>62</v>
      </c>
      <c r="H143" s="16" t="s">
        <v>27</v>
      </c>
      <c r="I143" s="16">
        <v>1</v>
      </c>
      <c r="J143" s="16">
        <v>1.446</v>
      </c>
      <c r="K143" s="9" t="s">
        <v>744</v>
      </c>
      <c r="L143" s="9" t="s">
        <v>384</v>
      </c>
      <c r="M143" s="22">
        <v>80.73</v>
      </c>
      <c r="N143" s="22">
        <v>72</v>
      </c>
      <c r="O143" s="22">
        <f t="shared" si="12"/>
        <v>72</v>
      </c>
      <c r="P143" s="22">
        <v>72</v>
      </c>
      <c r="Q143" s="22"/>
      <c r="R143" s="22"/>
      <c r="S143" s="22"/>
      <c r="T143" s="22"/>
      <c r="U143" s="22"/>
      <c r="V143" s="22"/>
      <c r="W143" s="22"/>
      <c r="X143" s="22"/>
      <c r="Y143" s="22"/>
      <c r="Z143" s="22"/>
      <c r="AA143" s="22"/>
      <c r="AB143" s="18">
        <v>212</v>
      </c>
      <c r="AC143" s="18">
        <v>1185</v>
      </c>
      <c r="AD143" s="18">
        <v>103</v>
      </c>
      <c r="AE143" s="18">
        <v>392</v>
      </c>
      <c r="AF143" s="17"/>
      <c r="AG143" s="17"/>
      <c r="AH143" s="18"/>
      <c r="AI143" s="18">
        <v>1</v>
      </c>
      <c r="AJ143" s="16"/>
      <c r="AK143" s="16"/>
      <c r="AL143" s="16"/>
      <c r="AM143" s="16"/>
      <c r="AN143" s="16"/>
      <c r="AO143" s="16"/>
      <c r="AP143" s="17" t="s">
        <v>370</v>
      </c>
      <c r="AQ143" s="17" t="s">
        <v>370</v>
      </c>
      <c r="AR143" s="9"/>
      <c r="AS143" s="49" t="s">
        <v>745</v>
      </c>
      <c r="AT143" s="50"/>
      <c r="AU143" s="56" t="s">
        <v>746</v>
      </c>
    </row>
    <row r="144" s="1" customFormat="1" ht="30" customHeight="1" spans="1:47">
      <c r="A144" s="16">
        <v>136</v>
      </c>
      <c r="B144" s="16" t="s">
        <v>58</v>
      </c>
      <c r="C144" s="17" t="s">
        <v>89</v>
      </c>
      <c r="D144" s="18" t="s">
        <v>747</v>
      </c>
      <c r="E144" s="17" t="s">
        <v>748</v>
      </c>
      <c r="F144" s="17" t="s">
        <v>78</v>
      </c>
      <c r="G144" s="16" t="s">
        <v>62</v>
      </c>
      <c r="H144" s="16" t="s">
        <v>27</v>
      </c>
      <c r="I144" s="16">
        <v>1</v>
      </c>
      <c r="J144" s="16">
        <v>2.14</v>
      </c>
      <c r="K144" s="9" t="s">
        <v>749</v>
      </c>
      <c r="L144" s="9" t="s">
        <v>459</v>
      </c>
      <c r="M144" s="22">
        <v>172.5912</v>
      </c>
      <c r="N144" s="22">
        <v>155</v>
      </c>
      <c r="O144" s="22">
        <f t="shared" si="12"/>
        <v>155</v>
      </c>
      <c r="P144" s="22">
        <v>155</v>
      </c>
      <c r="Q144" s="22"/>
      <c r="R144" s="22"/>
      <c r="S144" s="22"/>
      <c r="T144" s="22"/>
      <c r="U144" s="22"/>
      <c r="V144" s="22"/>
      <c r="W144" s="22"/>
      <c r="X144" s="22"/>
      <c r="Y144" s="22"/>
      <c r="Z144" s="22"/>
      <c r="AA144" s="22"/>
      <c r="AB144" s="18">
        <v>479</v>
      </c>
      <c r="AC144" s="18">
        <v>2051</v>
      </c>
      <c r="AD144" s="18">
        <v>255</v>
      </c>
      <c r="AE144" s="18">
        <v>1119</v>
      </c>
      <c r="AF144" s="17"/>
      <c r="AG144" s="17"/>
      <c r="AH144" s="18"/>
      <c r="AI144" s="18">
        <v>1</v>
      </c>
      <c r="AJ144" s="16"/>
      <c r="AK144" s="16"/>
      <c r="AL144" s="16"/>
      <c r="AM144" s="16"/>
      <c r="AN144" s="16"/>
      <c r="AO144" s="16"/>
      <c r="AP144" s="17" t="s">
        <v>370</v>
      </c>
      <c r="AQ144" s="17" t="s">
        <v>370</v>
      </c>
      <c r="AR144" s="9"/>
      <c r="AS144" s="49" t="s">
        <v>750</v>
      </c>
      <c r="AT144" s="50"/>
      <c r="AU144" s="56" t="s">
        <v>751</v>
      </c>
    </row>
    <row r="145" s="1" customFormat="1" ht="30" customHeight="1" spans="1:47">
      <c r="A145" s="16">
        <v>137</v>
      </c>
      <c r="B145" s="16" t="s">
        <v>58</v>
      </c>
      <c r="C145" s="17" t="s">
        <v>89</v>
      </c>
      <c r="D145" s="17" t="s">
        <v>732</v>
      </c>
      <c r="E145" s="17" t="s">
        <v>752</v>
      </c>
      <c r="F145" s="57" t="s">
        <v>78</v>
      </c>
      <c r="G145" s="16" t="s">
        <v>62</v>
      </c>
      <c r="H145" s="16" t="s">
        <v>27</v>
      </c>
      <c r="I145" s="16">
        <v>1</v>
      </c>
      <c r="J145" s="16">
        <v>1.6</v>
      </c>
      <c r="K145" s="9" t="s">
        <v>753</v>
      </c>
      <c r="L145" s="9" t="s">
        <v>459</v>
      </c>
      <c r="M145" s="22">
        <v>104.6505</v>
      </c>
      <c r="N145" s="22">
        <v>95</v>
      </c>
      <c r="O145" s="22">
        <f t="shared" si="12"/>
        <v>95</v>
      </c>
      <c r="P145" s="22">
        <v>31.3</v>
      </c>
      <c r="Q145" s="22">
        <v>10</v>
      </c>
      <c r="R145" s="22"/>
      <c r="S145" s="22">
        <v>53.7</v>
      </c>
      <c r="T145" s="22"/>
      <c r="U145" s="22"/>
      <c r="V145" s="22"/>
      <c r="W145" s="22"/>
      <c r="X145" s="22"/>
      <c r="Y145" s="22"/>
      <c r="Z145" s="22"/>
      <c r="AA145" s="22"/>
      <c r="AB145" s="69">
        <v>110</v>
      </c>
      <c r="AC145" s="69">
        <v>462</v>
      </c>
      <c r="AD145" s="69">
        <v>46</v>
      </c>
      <c r="AE145" s="69">
        <v>186</v>
      </c>
      <c r="AF145" s="17"/>
      <c r="AG145" s="17"/>
      <c r="AH145" s="17">
        <v>1</v>
      </c>
      <c r="AI145" s="17"/>
      <c r="AJ145" s="16"/>
      <c r="AK145" s="16"/>
      <c r="AL145" s="16"/>
      <c r="AM145" s="16"/>
      <c r="AN145" s="16"/>
      <c r="AO145" s="16"/>
      <c r="AP145" s="17" t="s">
        <v>370</v>
      </c>
      <c r="AQ145" s="17" t="s">
        <v>370</v>
      </c>
      <c r="AR145" s="9"/>
      <c r="AS145" s="49" t="s">
        <v>754</v>
      </c>
      <c r="AT145" s="50"/>
      <c r="AU145" s="56" t="s">
        <v>755</v>
      </c>
    </row>
    <row r="146" s="1" customFormat="1" ht="30" customHeight="1" spans="1:47">
      <c r="A146" s="16">
        <v>138</v>
      </c>
      <c r="B146" s="16" t="s">
        <v>58</v>
      </c>
      <c r="C146" s="17" t="s">
        <v>89</v>
      </c>
      <c r="D146" s="18" t="s">
        <v>756</v>
      </c>
      <c r="E146" s="17" t="s">
        <v>757</v>
      </c>
      <c r="F146" s="57" t="s">
        <v>78</v>
      </c>
      <c r="G146" s="16" t="s">
        <v>62</v>
      </c>
      <c r="H146" s="16" t="s">
        <v>27</v>
      </c>
      <c r="I146" s="16">
        <v>1</v>
      </c>
      <c r="J146" s="16">
        <v>2.756</v>
      </c>
      <c r="K146" s="9" t="s">
        <v>758</v>
      </c>
      <c r="L146" s="9" t="s">
        <v>459</v>
      </c>
      <c r="M146" s="22">
        <v>171.7308</v>
      </c>
      <c r="N146" s="22">
        <v>154</v>
      </c>
      <c r="O146" s="22">
        <f t="shared" si="12"/>
        <v>154</v>
      </c>
      <c r="P146" s="22">
        <v>51.5</v>
      </c>
      <c r="Q146" s="22">
        <v>8</v>
      </c>
      <c r="R146" s="22"/>
      <c r="S146" s="22">
        <v>94.5</v>
      </c>
      <c r="T146" s="22"/>
      <c r="U146" s="22"/>
      <c r="V146" s="22"/>
      <c r="W146" s="22"/>
      <c r="X146" s="22"/>
      <c r="Y146" s="22"/>
      <c r="Z146" s="22"/>
      <c r="AA146" s="22"/>
      <c r="AB146" s="18">
        <v>450</v>
      </c>
      <c r="AC146" s="18">
        <v>1967</v>
      </c>
      <c r="AD146" s="18">
        <v>199</v>
      </c>
      <c r="AE146" s="18">
        <v>859</v>
      </c>
      <c r="AF146" s="17"/>
      <c r="AG146" s="17"/>
      <c r="AH146" s="18"/>
      <c r="AI146" s="18">
        <v>1</v>
      </c>
      <c r="AJ146" s="16"/>
      <c r="AK146" s="16"/>
      <c r="AL146" s="16"/>
      <c r="AM146" s="16"/>
      <c r="AN146" s="16"/>
      <c r="AO146" s="16"/>
      <c r="AP146" s="17" t="s">
        <v>370</v>
      </c>
      <c r="AQ146" s="17" t="s">
        <v>370</v>
      </c>
      <c r="AR146" s="9"/>
      <c r="AS146" s="49" t="s">
        <v>759</v>
      </c>
      <c r="AT146" s="50"/>
      <c r="AU146" s="56" t="s">
        <v>760</v>
      </c>
    </row>
    <row r="147" s="2" customFormat="1" ht="30" customHeight="1" spans="1:47">
      <c r="A147" s="16">
        <v>139</v>
      </c>
      <c r="B147" s="9" t="s">
        <v>58</v>
      </c>
      <c r="C147" s="17" t="s">
        <v>265</v>
      </c>
      <c r="D147" s="17" t="s">
        <v>761</v>
      </c>
      <c r="E147" s="17" t="s">
        <v>762</v>
      </c>
      <c r="F147" s="17" t="s">
        <v>78</v>
      </c>
      <c r="G147" s="9" t="s">
        <v>62</v>
      </c>
      <c r="H147" s="9" t="s">
        <v>27</v>
      </c>
      <c r="I147" s="9">
        <v>1</v>
      </c>
      <c r="J147" s="9">
        <v>3.585</v>
      </c>
      <c r="K147" s="9" t="s">
        <v>763</v>
      </c>
      <c r="L147" s="9" t="s">
        <v>384</v>
      </c>
      <c r="M147" s="20">
        <v>139.8819</v>
      </c>
      <c r="N147" s="20">
        <v>132</v>
      </c>
      <c r="O147" s="22">
        <f t="shared" si="12"/>
        <v>132</v>
      </c>
      <c r="P147" s="22">
        <v>90</v>
      </c>
      <c r="Q147" s="22">
        <v>7</v>
      </c>
      <c r="R147" s="22"/>
      <c r="S147" s="22">
        <v>35</v>
      </c>
      <c r="T147" s="22"/>
      <c r="U147" s="22"/>
      <c r="V147" s="22"/>
      <c r="W147" s="22"/>
      <c r="X147" s="22"/>
      <c r="Y147" s="22"/>
      <c r="Z147" s="22"/>
      <c r="AA147" s="22"/>
      <c r="AB147" s="17">
        <v>502</v>
      </c>
      <c r="AC147" s="17">
        <v>2186</v>
      </c>
      <c r="AD147" s="17">
        <v>217</v>
      </c>
      <c r="AE147" s="17">
        <v>961</v>
      </c>
      <c r="AF147" s="17"/>
      <c r="AG147" s="17"/>
      <c r="AH147" s="17"/>
      <c r="AI147" s="17">
        <v>1</v>
      </c>
      <c r="AJ147" s="9"/>
      <c r="AK147" s="9"/>
      <c r="AL147" s="9"/>
      <c r="AM147" s="9"/>
      <c r="AN147" s="9"/>
      <c r="AO147" s="16"/>
      <c r="AP147" s="17" t="s">
        <v>370</v>
      </c>
      <c r="AQ147" s="17" t="s">
        <v>370</v>
      </c>
      <c r="AR147" s="9"/>
      <c r="AS147" s="49" t="s">
        <v>764</v>
      </c>
      <c r="AT147" s="49"/>
      <c r="AU147" s="56" t="s">
        <v>765</v>
      </c>
    </row>
    <row r="148" s="2" customFormat="1" ht="30" customHeight="1" spans="1:47">
      <c r="A148" s="16">
        <v>140</v>
      </c>
      <c r="B148" s="9" t="s">
        <v>58</v>
      </c>
      <c r="C148" s="17" t="s">
        <v>265</v>
      </c>
      <c r="D148" s="17" t="s">
        <v>766</v>
      </c>
      <c r="E148" s="17" t="s">
        <v>767</v>
      </c>
      <c r="F148" s="17" t="s">
        <v>78</v>
      </c>
      <c r="G148" s="9" t="s">
        <v>62</v>
      </c>
      <c r="H148" s="9" t="s">
        <v>27</v>
      </c>
      <c r="I148" s="9">
        <v>1</v>
      </c>
      <c r="J148" s="9">
        <v>2.323</v>
      </c>
      <c r="K148" s="9" t="s">
        <v>768</v>
      </c>
      <c r="L148" s="9" t="s">
        <v>384</v>
      </c>
      <c r="M148" s="20">
        <v>159.2522</v>
      </c>
      <c r="N148" s="20">
        <v>150</v>
      </c>
      <c r="O148" s="22">
        <f t="shared" si="12"/>
        <v>150</v>
      </c>
      <c r="P148" s="22">
        <v>142</v>
      </c>
      <c r="Q148" s="22">
        <v>8</v>
      </c>
      <c r="R148" s="22"/>
      <c r="S148" s="22"/>
      <c r="T148" s="22"/>
      <c r="U148" s="22"/>
      <c r="V148" s="22"/>
      <c r="W148" s="22"/>
      <c r="X148" s="22"/>
      <c r="Y148" s="22"/>
      <c r="Z148" s="22"/>
      <c r="AA148" s="22"/>
      <c r="AB148" s="17">
        <v>68</v>
      </c>
      <c r="AC148" s="17">
        <v>278</v>
      </c>
      <c r="AD148" s="17">
        <v>42</v>
      </c>
      <c r="AE148" s="17">
        <v>173</v>
      </c>
      <c r="AF148" s="17"/>
      <c r="AG148" s="17"/>
      <c r="AH148" s="17"/>
      <c r="AI148" s="17" t="s">
        <v>104</v>
      </c>
      <c r="AJ148" s="9"/>
      <c r="AK148" s="9"/>
      <c r="AL148" s="9"/>
      <c r="AM148" s="9"/>
      <c r="AN148" s="9"/>
      <c r="AO148" s="16"/>
      <c r="AP148" s="17" t="s">
        <v>370</v>
      </c>
      <c r="AQ148" s="17" t="s">
        <v>370</v>
      </c>
      <c r="AR148" s="9"/>
      <c r="AS148" s="49" t="s">
        <v>769</v>
      </c>
      <c r="AT148" s="49"/>
      <c r="AU148" s="56" t="s">
        <v>770</v>
      </c>
    </row>
    <row r="149" s="2" customFormat="1" ht="30" customHeight="1" spans="1:47">
      <c r="A149" s="16">
        <v>141</v>
      </c>
      <c r="B149" s="9" t="s">
        <v>58</v>
      </c>
      <c r="C149" s="17" t="s">
        <v>265</v>
      </c>
      <c r="D149" s="17" t="s">
        <v>766</v>
      </c>
      <c r="E149" s="17" t="s">
        <v>771</v>
      </c>
      <c r="F149" s="17" t="s">
        <v>125</v>
      </c>
      <c r="G149" s="9" t="s">
        <v>62</v>
      </c>
      <c r="H149" s="9" t="s">
        <v>27</v>
      </c>
      <c r="I149" s="9">
        <v>1</v>
      </c>
      <c r="J149" s="9">
        <v>0.13</v>
      </c>
      <c r="K149" s="9" t="s">
        <v>772</v>
      </c>
      <c r="L149" s="9" t="s">
        <v>384</v>
      </c>
      <c r="M149" s="20">
        <v>26.98</v>
      </c>
      <c r="N149" s="20">
        <v>24</v>
      </c>
      <c r="O149" s="22">
        <f t="shared" si="12"/>
        <v>24</v>
      </c>
      <c r="P149" s="22">
        <v>24</v>
      </c>
      <c r="Q149" s="22"/>
      <c r="R149" s="22"/>
      <c r="S149" s="22"/>
      <c r="T149" s="22"/>
      <c r="U149" s="22"/>
      <c r="V149" s="22"/>
      <c r="W149" s="22"/>
      <c r="X149" s="22"/>
      <c r="Y149" s="22"/>
      <c r="Z149" s="22"/>
      <c r="AA149" s="22"/>
      <c r="AB149" s="17">
        <v>68</v>
      </c>
      <c r="AC149" s="17">
        <v>278</v>
      </c>
      <c r="AD149" s="17">
        <v>42</v>
      </c>
      <c r="AE149" s="17">
        <v>173</v>
      </c>
      <c r="AF149" s="17"/>
      <c r="AG149" s="17"/>
      <c r="AH149" s="17"/>
      <c r="AI149" s="17" t="s">
        <v>104</v>
      </c>
      <c r="AJ149" s="9"/>
      <c r="AK149" s="9"/>
      <c r="AL149" s="9"/>
      <c r="AM149" s="9"/>
      <c r="AN149" s="9"/>
      <c r="AO149" s="16"/>
      <c r="AP149" s="17" t="s">
        <v>370</v>
      </c>
      <c r="AQ149" s="17" t="s">
        <v>370</v>
      </c>
      <c r="AR149" s="9"/>
      <c r="AS149" s="49" t="s">
        <v>773</v>
      </c>
      <c r="AT149" s="49"/>
      <c r="AU149" s="56" t="s">
        <v>774</v>
      </c>
    </row>
    <row r="150" s="2" customFormat="1" ht="30" customHeight="1" spans="1:47">
      <c r="A150" s="16">
        <v>142</v>
      </c>
      <c r="B150" s="9" t="s">
        <v>58</v>
      </c>
      <c r="C150" s="17" t="s">
        <v>265</v>
      </c>
      <c r="D150" s="17" t="s">
        <v>761</v>
      </c>
      <c r="E150" s="17" t="s">
        <v>775</v>
      </c>
      <c r="F150" s="17" t="s">
        <v>78</v>
      </c>
      <c r="G150" s="9" t="s">
        <v>62</v>
      </c>
      <c r="H150" s="9" t="s">
        <v>27</v>
      </c>
      <c r="I150" s="9">
        <v>1</v>
      </c>
      <c r="J150" s="9">
        <v>2.723</v>
      </c>
      <c r="K150" s="9" t="s">
        <v>776</v>
      </c>
      <c r="L150" s="9" t="s">
        <v>384</v>
      </c>
      <c r="M150" s="20">
        <v>188.456944</v>
      </c>
      <c r="N150" s="20">
        <v>165</v>
      </c>
      <c r="O150" s="22">
        <f t="shared" si="12"/>
        <v>165</v>
      </c>
      <c r="P150" s="22">
        <v>165</v>
      </c>
      <c r="Q150" s="22"/>
      <c r="R150" s="22"/>
      <c r="S150" s="22"/>
      <c r="T150" s="22"/>
      <c r="U150" s="22"/>
      <c r="V150" s="22"/>
      <c r="W150" s="22"/>
      <c r="X150" s="22"/>
      <c r="Y150" s="22"/>
      <c r="Z150" s="22"/>
      <c r="AA150" s="22"/>
      <c r="AB150" s="17">
        <v>502</v>
      </c>
      <c r="AC150" s="17">
        <v>2186</v>
      </c>
      <c r="AD150" s="17">
        <v>217</v>
      </c>
      <c r="AE150" s="17">
        <v>961</v>
      </c>
      <c r="AF150" s="17"/>
      <c r="AG150" s="17"/>
      <c r="AH150" s="17"/>
      <c r="AI150" s="17">
        <v>1</v>
      </c>
      <c r="AJ150" s="9"/>
      <c r="AK150" s="9"/>
      <c r="AL150" s="9"/>
      <c r="AM150" s="9"/>
      <c r="AN150" s="9"/>
      <c r="AO150" s="16"/>
      <c r="AP150" s="17" t="s">
        <v>370</v>
      </c>
      <c r="AQ150" s="17" t="s">
        <v>370</v>
      </c>
      <c r="AR150" s="9"/>
      <c r="AS150" s="49" t="s">
        <v>764</v>
      </c>
      <c r="AT150" s="49"/>
      <c r="AU150" s="56" t="s">
        <v>777</v>
      </c>
    </row>
    <row r="151" s="2" customFormat="1" ht="30" customHeight="1" spans="1:47">
      <c r="A151" s="16">
        <v>143</v>
      </c>
      <c r="B151" s="9" t="s">
        <v>58</v>
      </c>
      <c r="C151" s="17" t="s">
        <v>265</v>
      </c>
      <c r="D151" s="17" t="s">
        <v>276</v>
      </c>
      <c r="E151" s="17" t="s">
        <v>778</v>
      </c>
      <c r="F151" s="17" t="s">
        <v>125</v>
      </c>
      <c r="G151" s="9" t="s">
        <v>62</v>
      </c>
      <c r="H151" s="9" t="s">
        <v>27</v>
      </c>
      <c r="I151" s="9">
        <v>1</v>
      </c>
      <c r="J151" s="9">
        <v>0.163</v>
      </c>
      <c r="K151" s="9" t="s">
        <v>779</v>
      </c>
      <c r="L151" s="9" t="s">
        <v>384</v>
      </c>
      <c r="M151" s="20">
        <v>30.77</v>
      </c>
      <c r="N151" s="20">
        <v>29.5</v>
      </c>
      <c r="O151" s="22">
        <f t="shared" si="12"/>
        <v>29.5</v>
      </c>
      <c r="P151" s="22">
        <v>29.5</v>
      </c>
      <c r="Q151" s="22"/>
      <c r="R151" s="22"/>
      <c r="S151" s="22"/>
      <c r="T151" s="22"/>
      <c r="U151" s="22"/>
      <c r="V151" s="22"/>
      <c r="W151" s="22"/>
      <c r="X151" s="22"/>
      <c r="Y151" s="22"/>
      <c r="Z151" s="22"/>
      <c r="AA151" s="22"/>
      <c r="AB151" s="17">
        <v>98</v>
      </c>
      <c r="AC151" s="17">
        <v>362</v>
      </c>
      <c r="AD151" s="17">
        <v>9</v>
      </c>
      <c r="AE151" s="17">
        <v>39</v>
      </c>
      <c r="AF151" s="17"/>
      <c r="AG151" s="17"/>
      <c r="AH151" s="17">
        <v>1</v>
      </c>
      <c r="AI151" s="17"/>
      <c r="AJ151" s="9"/>
      <c r="AK151" s="9"/>
      <c r="AL151" s="9"/>
      <c r="AM151" s="9"/>
      <c r="AN151" s="9"/>
      <c r="AO151" s="16"/>
      <c r="AP151" s="17" t="s">
        <v>370</v>
      </c>
      <c r="AQ151" s="17" t="s">
        <v>370</v>
      </c>
      <c r="AR151" s="9"/>
      <c r="AS151" s="49" t="s">
        <v>780</v>
      </c>
      <c r="AT151" s="49"/>
      <c r="AU151" s="56" t="s">
        <v>781</v>
      </c>
    </row>
    <row r="152" s="2" customFormat="1" ht="30" customHeight="1" spans="1:47">
      <c r="A152" s="16">
        <v>144</v>
      </c>
      <c r="B152" s="9" t="s">
        <v>58</v>
      </c>
      <c r="C152" s="17" t="s">
        <v>265</v>
      </c>
      <c r="D152" s="17" t="s">
        <v>782</v>
      </c>
      <c r="E152" s="17" t="s">
        <v>783</v>
      </c>
      <c r="F152" s="17" t="s">
        <v>125</v>
      </c>
      <c r="G152" s="9" t="s">
        <v>62</v>
      </c>
      <c r="H152" s="9" t="s">
        <v>117</v>
      </c>
      <c r="I152" s="9">
        <v>1</v>
      </c>
      <c r="J152" s="9" t="s">
        <v>784</v>
      </c>
      <c r="K152" s="9" t="s">
        <v>785</v>
      </c>
      <c r="L152" s="9" t="s">
        <v>384</v>
      </c>
      <c r="M152" s="20">
        <v>68.02</v>
      </c>
      <c r="N152" s="20">
        <v>61</v>
      </c>
      <c r="O152" s="22">
        <f t="shared" si="12"/>
        <v>61</v>
      </c>
      <c r="P152" s="22">
        <v>61</v>
      </c>
      <c r="Q152" s="22"/>
      <c r="R152" s="22"/>
      <c r="S152" s="22"/>
      <c r="T152" s="22"/>
      <c r="U152" s="22"/>
      <c r="V152" s="22"/>
      <c r="W152" s="22"/>
      <c r="X152" s="22"/>
      <c r="Y152" s="22"/>
      <c r="Z152" s="22"/>
      <c r="AA152" s="22"/>
      <c r="AB152" s="17">
        <v>397</v>
      </c>
      <c r="AC152" s="17">
        <v>1584</v>
      </c>
      <c r="AD152" s="17">
        <v>69</v>
      </c>
      <c r="AE152" s="17">
        <v>274</v>
      </c>
      <c r="AF152" s="17"/>
      <c r="AG152" s="17"/>
      <c r="AH152" s="17"/>
      <c r="AI152" s="17"/>
      <c r="AJ152" s="9"/>
      <c r="AK152" s="9"/>
      <c r="AL152" s="9"/>
      <c r="AM152" s="9"/>
      <c r="AN152" s="9"/>
      <c r="AO152" s="16"/>
      <c r="AP152" s="17" t="s">
        <v>370</v>
      </c>
      <c r="AQ152" s="17" t="s">
        <v>370</v>
      </c>
      <c r="AR152" s="9"/>
      <c r="AS152" s="49" t="s">
        <v>786</v>
      </c>
      <c r="AT152" s="49"/>
      <c r="AU152" s="56" t="s">
        <v>787</v>
      </c>
    </row>
    <row r="153" s="1" customFormat="1" ht="30" customHeight="1" spans="1:47">
      <c r="A153" s="16">
        <v>145</v>
      </c>
      <c r="B153" s="16" t="s">
        <v>58</v>
      </c>
      <c r="C153" s="17" t="s">
        <v>174</v>
      </c>
      <c r="D153" s="17" t="s">
        <v>788</v>
      </c>
      <c r="E153" s="17" t="s">
        <v>789</v>
      </c>
      <c r="F153" s="17" t="s">
        <v>78</v>
      </c>
      <c r="G153" s="16" t="s">
        <v>62</v>
      </c>
      <c r="H153" s="16" t="s">
        <v>27</v>
      </c>
      <c r="I153" s="16">
        <v>1</v>
      </c>
      <c r="J153" s="16">
        <v>3.136</v>
      </c>
      <c r="K153" s="9" t="s">
        <v>790</v>
      </c>
      <c r="L153" s="9" t="s">
        <v>384</v>
      </c>
      <c r="M153" s="22">
        <v>156.08573</v>
      </c>
      <c r="N153" s="22">
        <v>145</v>
      </c>
      <c r="O153" s="22">
        <f t="shared" si="12"/>
        <v>145</v>
      </c>
      <c r="P153" s="22">
        <v>140</v>
      </c>
      <c r="Q153" s="22">
        <v>5</v>
      </c>
      <c r="R153" s="22"/>
      <c r="S153" s="22"/>
      <c r="T153" s="22"/>
      <c r="U153" s="22"/>
      <c r="V153" s="22"/>
      <c r="W153" s="22"/>
      <c r="X153" s="22"/>
      <c r="Y153" s="22"/>
      <c r="Z153" s="22"/>
      <c r="AA153" s="22"/>
      <c r="AB153" s="17">
        <v>329</v>
      </c>
      <c r="AC153" s="17">
        <v>1319</v>
      </c>
      <c r="AD153" s="17">
        <v>191</v>
      </c>
      <c r="AE153" s="17">
        <v>921</v>
      </c>
      <c r="AF153" s="17"/>
      <c r="AG153" s="17"/>
      <c r="AH153" s="17"/>
      <c r="AI153" s="17">
        <v>1</v>
      </c>
      <c r="AJ153" s="16"/>
      <c r="AK153" s="16"/>
      <c r="AL153" s="16"/>
      <c r="AM153" s="16"/>
      <c r="AN153" s="16"/>
      <c r="AO153" s="16"/>
      <c r="AP153" s="17" t="s">
        <v>370</v>
      </c>
      <c r="AQ153" s="17" t="s">
        <v>370</v>
      </c>
      <c r="AR153" s="9"/>
      <c r="AS153" s="49" t="s">
        <v>791</v>
      </c>
      <c r="AT153" s="50"/>
      <c r="AU153" s="56" t="s">
        <v>792</v>
      </c>
    </row>
    <row r="154" s="1" customFormat="1" ht="30" customHeight="1" spans="1:47">
      <c r="A154" s="16">
        <v>146</v>
      </c>
      <c r="B154" s="16" t="s">
        <v>58</v>
      </c>
      <c r="C154" s="17" t="s">
        <v>174</v>
      </c>
      <c r="D154" s="17" t="s">
        <v>788</v>
      </c>
      <c r="E154" s="17" t="s">
        <v>793</v>
      </c>
      <c r="F154" s="17" t="s">
        <v>125</v>
      </c>
      <c r="G154" s="16" t="s">
        <v>62</v>
      </c>
      <c r="H154" s="16" t="s">
        <v>27</v>
      </c>
      <c r="I154" s="16">
        <v>1</v>
      </c>
      <c r="J154" s="9">
        <v>3.7</v>
      </c>
      <c r="K154" s="9" t="s">
        <v>794</v>
      </c>
      <c r="L154" s="9" t="s">
        <v>384</v>
      </c>
      <c r="M154" s="20">
        <v>209.337688</v>
      </c>
      <c r="N154" s="22">
        <v>190</v>
      </c>
      <c r="O154" s="22">
        <f t="shared" si="12"/>
        <v>190</v>
      </c>
      <c r="P154" s="22">
        <v>190</v>
      </c>
      <c r="Q154" s="22"/>
      <c r="R154" s="22"/>
      <c r="S154" s="22"/>
      <c r="T154" s="22"/>
      <c r="U154" s="22"/>
      <c r="V154" s="22"/>
      <c r="W154" s="22"/>
      <c r="X154" s="22"/>
      <c r="Y154" s="22"/>
      <c r="Z154" s="22"/>
      <c r="AA154" s="22"/>
      <c r="AB154" s="17">
        <v>329</v>
      </c>
      <c r="AC154" s="17">
        <v>1319</v>
      </c>
      <c r="AD154" s="17">
        <v>191</v>
      </c>
      <c r="AE154" s="17">
        <v>921</v>
      </c>
      <c r="AF154" s="17"/>
      <c r="AG154" s="17"/>
      <c r="AH154" s="17"/>
      <c r="AI154" s="17">
        <v>1</v>
      </c>
      <c r="AJ154" s="16"/>
      <c r="AK154" s="16"/>
      <c r="AL154" s="16"/>
      <c r="AM154" s="16"/>
      <c r="AN154" s="16"/>
      <c r="AO154" s="16"/>
      <c r="AP154" s="17" t="s">
        <v>370</v>
      </c>
      <c r="AQ154" s="17" t="s">
        <v>370</v>
      </c>
      <c r="AR154" s="9"/>
      <c r="AS154" s="49" t="s">
        <v>791</v>
      </c>
      <c r="AT154" s="50"/>
      <c r="AU154" s="56" t="s">
        <v>795</v>
      </c>
    </row>
    <row r="155" s="1" customFormat="1" ht="30" customHeight="1" spans="1:47">
      <c r="A155" s="16">
        <v>147</v>
      </c>
      <c r="B155" s="16" t="s">
        <v>58</v>
      </c>
      <c r="C155" s="17" t="s">
        <v>174</v>
      </c>
      <c r="D155" s="17" t="s">
        <v>185</v>
      </c>
      <c r="E155" s="17" t="s">
        <v>796</v>
      </c>
      <c r="F155" s="17" t="s">
        <v>125</v>
      </c>
      <c r="G155" s="16" t="s">
        <v>62</v>
      </c>
      <c r="H155" s="16" t="s">
        <v>27</v>
      </c>
      <c r="I155" s="16">
        <v>1</v>
      </c>
      <c r="J155" s="9">
        <v>0.378</v>
      </c>
      <c r="K155" s="9" t="s">
        <v>797</v>
      </c>
      <c r="L155" s="9" t="s">
        <v>384</v>
      </c>
      <c r="M155" s="20">
        <v>218.000369</v>
      </c>
      <c r="N155" s="22">
        <v>210</v>
      </c>
      <c r="O155" s="22">
        <f t="shared" si="12"/>
        <v>210</v>
      </c>
      <c r="P155" s="22">
        <v>116.8</v>
      </c>
      <c r="Q155" s="22">
        <v>93.2</v>
      </c>
      <c r="R155" s="22"/>
      <c r="S155" s="22"/>
      <c r="T155" s="22"/>
      <c r="U155" s="22"/>
      <c r="V155" s="22"/>
      <c r="W155" s="22"/>
      <c r="X155" s="22"/>
      <c r="Y155" s="22"/>
      <c r="Z155" s="22"/>
      <c r="AA155" s="22"/>
      <c r="AB155" s="17">
        <v>1211</v>
      </c>
      <c r="AC155" s="17">
        <v>4110</v>
      </c>
      <c r="AD155" s="17">
        <v>250</v>
      </c>
      <c r="AE155" s="17">
        <v>1057</v>
      </c>
      <c r="AF155" s="17"/>
      <c r="AG155" s="17"/>
      <c r="AH155" s="17">
        <v>1</v>
      </c>
      <c r="AI155" s="17"/>
      <c r="AJ155" s="16"/>
      <c r="AK155" s="16"/>
      <c r="AL155" s="16"/>
      <c r="AM155" s="16"/>
      <c r="AN155" s="16"/>
      <c r="AO155" s="16"/>
      <c r="AP155" s="17" t="s">
        <v>370</v>
      </c>
      <c r="AQ155" s="17" t="s">
        <v>370</v>
      </c>
      <c r="AR155" s="9"/>
      <c r="AS155" s="49" t="s">
        <v>798</v>
      </c>
      <c r="AT155" s="50"/>
      <c r="AU155" s="56" t="s">
        <v>799</v>
      </c>
    </row>
    <row r="156" s="1" customFormat="1" ht="30" customHeight="1" spans="1:47">
      <c r="A156" s="16">
        <v>148</v>
      </c>
      <c r="B156" s="16" t="s">
        <v>58</v>
      </c>
      <c r="C156" s="17" t="s">
        <v>333</v>
      </c>
      <c r="D156" s="17" t="s">
        <v>800</v>
      </c>
      <c r="E156" s="17" t="s">
        <v>801</v>
      </c>
      <c r="F156" s="17" t="s">
        <v>125</v>
      </c>
      <c r="G156" s="16" t="s">
        <v>62</v>
      </c>
      <c r="H156" s="16" t="s">
        <v>27</v>
      </c>
      <c r="I156" s="16"/>
      <c r="J156" s="16">
        <v>1.58</v>
      </c>
      <c r="K156" s="9" t="s">
        <v>802</v>
      </c>
      <c r="L156" s="9" t="s">
        <v>226</v>
      </c>
      <c r="M156" s="22">
        <v>81.69</v>
      </c>
      <c r="N156" s="22">
        <v>76</v>
      </c>
      <c r="O156" s="22">
        <f t="shared" si="12"/>
        <v>75.951183000001</v>
      </c>
      <c r="P156" s="22">
        <v>33</v>
      </c>
      <c r="Q156" s="22"/>
      <c r="R156" s="22"/>
      <c r="S156" s="22">
        <v>42.951183000001</v>
      </c>
      <c r="T156" s="22"/>
      <c r="U156" s="22"/>
      <c r="V156" s="22"/>
      <c r="W156" s="22"/>
      <c r="X156" s="22"/>
      <c r="Y156" s="22"/>
      <c r="Z156" s="22"/>
      <c r="AA156" s="22"/>
      <c r="AB156" s="17">
        <v>210</v>
      </c>
      <c r="AC156" s="17">
        <v>744</v>
      </c>
      <c r="AD156" s="17">
        <v>26</v>
      </c>
      <c r="AE156" s="17">
        <v>110</v>
      </c>
      <c r="AF156" s="17"/>
      <c r="AG156" s="17"/>
      <c r="AH156" s="17">
        <v>1</v>
      </c>
      <c r="AI156" s="17"/>
      <c r="AJ156" s="16"/>
      <c r="AK156" s="16"/>
      <c r="AL156" s="16"/>
      <c r="AM156" s="16"/>
      <c r="AN156" s="16"/>
      <c r="AO156" s="16"/>
      <c r="AP156" s="17" t="s">
        <v>370</v>
      </c>
      <c r="AQ156" s="17" t="s">
        <v>370</v>
      </c>
      <c r="AR156" s="9"/>
      <c r="AS156" s="49" t="s">
        <v>803</v>
      </c>
      <c r="AT156" s="50"/>
      <c r="AU156" s="56" t="s">
        <v>804</v>
      </c>
    </row>
    <row r="157" s="1" customFormat="1" ht="30" customHeight="1" spans="1:47">
      <c r="A157" s="16">
        <v>149</v>
      </c>
      <c r="B157" s="16" t="s">
        <v>58</v>
      </c>
      <c r="C157" s="17" t="s">
        <v>333</v>
      </c>
      <c r="D157" s="17" t="s">
        <v>381</v>
      </c>
      <c r="E157" s="17" t="s">
        <v>805</v>
      </c>
      <c r="F157" s="17" t="s">
        <v>125</v>
      </c>
      <c r="G157" s="16" t="s">
        <v>62</v>
      </c>
      <c r="H157" s="16" t="s">
        <v>146</v>
      </c>
      <c r="I157" s="16">
        <v>36</v>
      </c>
      <c r="J157" s="16" t="s">
        <v>806</v>
      </c>
      <c r="K157" s="16" t="s">
        <v>807</v>
      </c>
      <c r="L157" s="9" t="s">
        <v>664</v>
      </c>
      <c r="M157" s="22">
        <v>108.11</v>
      </c>
      <c r="N157" s="22">
        <v>97</v>
      </c>
      <c r="O157" s="22">
        <f t="shared" si="12"/>
        <v>97</v>
      </c>
      <c r="P157" s="22">
        <v>97</v>
      </c>
      <c r="Q157" s="22"/>
      <c r="R157" s="22"/>
      <c r="S157" s="22"/>
      <c r="T157" s="22"/>
      <c r="U157" s="22"/>
      <c r="V157" s="22"/>
      <c r="W157" s="22"/>
      <c r="X157" s="22"/>
      <c r="Y157" s="22"/>
      <c r="Z157" s="22"/>
      <c r="AA157" s="22"/>
      <c r="AB157" s="17">
        <v>6750</v>
      </c>
      <c r="AC157" s="17">
        <v>22702</v>
      </c>
      <c r="AD157" s="17">
        <v>1067</v>
      </c>
      <c r="AE157" s="17">
        <v>3980</v>
      </c>
      <c r="AF157" s="17">
        <v>190</v>
      </c>
      <c r="AG157" s="17">
        <v>678</v>
      </c>
      <c r="AH157" s="17">
        <v>8</v>
      </c>
      <c r="AI157" s="17">
        <v>2</v>
      </c>
      <c r="AJ157" s="16"/>
      <c r="AK157" s="16"/>
      <c r="AL157" s="16"/>
      <c r="AM157" s="16"/>
      <c r="AN157" s="16"/>
      <c r="AO157" s="16"/>
      <c r="AP157" s="17" t="s">
        <v>370</v>
      </c>
      <c r="AQ157" s="17" t="s">
        <v>370</v>
      </c>
      <c r="AR157" s="9"/>
      <c r="AS157" s="49" t="s">
        <v>808</v>
      </c>
      <c r="AT157" s="50"/>
      <c r="AU157" s="56" t="s">
        <v>809</v>
      </c>
    </row>
    <row r="158" s="1" customFormat="1" ht="30" customHeight="1" spans="1:47">
      <c r="A158" s="16">
        <v>150</v>
      </c>
      <c r="B158" s="16" t="s">
        <v>58</v>
      </c>
      <c r="C158" s="17" t="s">
        <v>333</v>
      </c>
      <c r="D158" s="17" t="s">
        <v>810</v>
      </c>
      <c r="E158" s="17" t="s">
        <v>811</v>
      </c>
      <c r="F158" s="17" t="s">
        <v>125</v>
      </c>
      <c r="G158" s="16" t="s">
        <v>62</v>
      </c>
      <c r="H158" s="16" t="s">
        <v>27</v>
      </c>
      <c r="I158" s="16"/>
      <c r="J158" s="16">
        <v>0.26</v>
      </c>
      <c r="K158" s="9" t="s">
        <v>812</v>
      </c>
      <c r="L158" s="9" t="s">
        <v>555</v>
      </c>
      <c r="M158" s="22">
        <v>16.75</v>
      </c>
      <c r="N158" s="22">
        <v>14</v>
      </c>
      <c r="O158" s="22">
        <f t="shared" si="12"/>
        <v>14</v>
      </c>
      <c r="P158" s="22">
        <v>14</v>
      </c>
      <c r="Q158" s="22"/>
      <c r="R158" s="22"/>
      <c r="S158" s="22"/>
      <c r="T158" s="22"/>
      <c r="U158" s="22"/>
      <c r="V158" s="22"/>
      <c r="W158" s="22"/>
      <c r="X158" s="22"/>
      <c r="Y158" s="22"/>
      <c r="Z158" s="22"/>
      <c r="AA158" s="22"/>
      <c r="AB158" s="17">
        <v>12</v>
      </c>
      <c r="AC158" s="17">
        <v>47</v>
      </c>
      <c r="AD158" s="17">
        <v>5</v>
      </c>
      <c r="AE158" s="17">
        <v>21</v>
      </c>
      <c r="AF158" s="17"/>
      <c r="AG158" s="17"/>
      <c r="AH158" s="17">
        <v>1</v>
      </c>
      <c r="AI158" s="17"/>
      <c r="AJ158" s="16"/>
      <c r="AK158" s="16"/>
      <c r="AL158" s="16"/>
      <c r="AM158" s="16"/>
      <c r="AN158" s="16"/>
      <c r="AO158" s="16"/>
      <c r="AP158" s="17" t="s">
        <v>370</v>
      </c>
      <c r="AQ158" s="17" t="s">
        <v>370</v>
      </c>
      <c r="AR158" s="9"/>
      <c r="AS158" s="49" t="s">
        <v>813</v>
      </c>
      <c r="AT158" s="50"/>
      <c r="AU158" s="56" t="s">
        <v>814</v>
      </c>
    </row>
    <row r="159" s="1" customFormat="1" ht="30" customHeight="1" spans="1:47">
      <c r="A159" s="16">
        <v>151</v>
      </c>
      <c r="B159" s="16" t="s">
        <v>58</v>
      </c>
      <c r="C159" s="17" t="s">
        <v>333</v>
      </c>
      <c r="D159" s="17" t="s">
        <v>800</v>
      </c>
      <c r="E159" s="17" t="s">
        <v>815</v>
      </c>
      <c r="F159" s="17" t="s">
        <v>78</v>
      </c>
      <c r="G159" s="16" t="s">
        <v>62</v>
      </c>
      <c r="H159" s="16" t="s">
        <v>27</v>
      </c>
      <c r="I159" s="16"/>
      <c r="J159" s="16">
        <v>0.39</v>
      </c>
      <c r="K159" s="80" t="s">
        <v>816</v>
      </c>
      <c r="L159" s="9" t="s">
        <v>555</v>
      </c>
      <c r="M159" s="22">
        <v>10.73</v>
      </c>
      <c r="N159" s="22">
        <v>9</v>
      </c>
      <c r="O159" s="22">
        <f t="shared" si="12"/>
        <v>9</v>
      </c>
      <c r="P159" s="22">
        <v>9</v>
      </c>
      <c r="Q159" s="22"/>
      <c r="R159" s="22"/>
      <c r="S159" s="22"/>
      <c r="T159" s="22"/>
      <c r="U159" s="22"/>
      <c r="V159" s="22"/>
      <c r="W159" s="22"/>
      <c r="X159" s="22"/>
      <c r="Y159" s="22"/>
      <c r="Z159" s="22"/>
      <c r="AA159" s="22"/>
      <c r="AB159" s="17">
        <v>128</v>
      </c>
      <c r="AC159" s="17">
        <v>457</v>
      </c>
      <c r="AD159" s="17">
        <v>27</v>
      </c>
      <c r="AE159" s="17">
        <v>99</v>
      </c>
      <c r="AF159" s="17"/>
      <c r="AG159" s="17"/>
      <c r="AH159" s="17">
        <v>1</v>
      </c>
      <c r="AI159" s="17"/>
      <c r="AJ159" s="16"/>
      <c r="AK159" s="16"/>
      <c r="AL159" s="16"/>
      <c r="AM159" s="16"/>
      <c r="AN159" s="16"/>
      <c r="AO159" s="16"/>
      <c r="AP159" s="17" t="s">
        <v>370</v>
      </c>
      <c r="AQ159" s="17" t="s">
        <v>370</v>
      </c>
      <c r="AR159" s="9"/>
      <c r="AS159" s="49" t="s">
        <v>817</v>
      </c>
      <c r="AT159" s="50"/>
      <c r="AU159" s="71" t="s">
        <v>818</v>
      </c>
    </row>
    <row r="160" s="1" customFormat="1" ht="30" customHeight="1" spans="1:47">
      <c r="A160" s="16">
        <v>152</v>
      </c>
      <c r="B160" s="16" t="s">
        <v>58</v>
      </c>
      <c r="C160" s="17" t="s">
        <v>333</v>
      </c>
      <c r="D160" s="17" t="s">
        <v>819</v>
      </c>
      <c r="E160" s="17" t="s">
        <v>820</v>
      </c>
      <c r="F160" s="17" t="s">
        <v>125</v>
      </c>
      <c r="G160" s="16" t="s">
        <v>62</v>
      </c>
      <c r="H160" s="16" t="s">
        <v>27</v>
      </c>
      <c r="I160" s="16"/>
      <c r="J160" s="16">
        <v>1.89</v>
      </c>
      <c r="K160" s="9" t="s">
        <v>821</v>
      </c>
      <c r="L160" s="9" t="s">
        <v>664</v>
      </c>
      <c r="M160" s="22">
        <v>129.5896</v>
      </c>
      <c r="N160" s="22">
        <v>116</v>
      </c>
      <c r="O160" s="22">
        <f t="shared" si="12"/>
        <v>116</v>
      </c>
      <c r="P160" s="22">
        <v>68</v>
      </c>
      <c r="Q160" s="22">
        <v>48</v>
      </c>
      <c r="R160" s="22"/>
      <c r="S160" s="22"/>
      <c r="T160" s="22"/>
      <c r="U160" s="22"/>
      <c r="V160" s="22"/>
      <c r="W160" s="22"/>
      <c r="X160" s="22"/>
      <c r="Y160" s="22"/>
      <c r="Z160" s="22"/>
      <c r="AA160" s="22"/>
      <c r="AB160" s="17">
        <v>132</v>
      </c>
      <c r="AC160" s="17">
        <v>374</v>
      </c>
      <c r="AD160" s="17">
        <v>29</v>
      </c>
      <c r="AE160" s="17">
        <v>113</v>
      </c>
      <c r="AF160" s="17"/>
      <c r="AG160" s="17"/>
      <c r="AH160" s="17"/>
      <c r="AI160" s="17">
        <v>1</v>
      </c>
      <c r="AJ160" s="16"/>
      <c r="AK160" s="16"/>
      <c r="AL160" s="16"/>
      <c r="AM160" s="16"/>
      <c r="AN160" s="16"/>
      <c r="AO160" s="16"/>
      <c r="AP160" s="17" t="s">
        <v>370</v>
      </c>
      <c r="AQ160" s="17" t="s">
        <v>370</v>
      </c>
      <c r="AR160" s="9"/>
      <c r="AS160" s="49" t="s">
        <v>822</v>
      </c>
      <c r="AT160" s="50"/>
      <c r="AU160" s="56" t="s">
        <v>823</v>
      </c>
    </row>
    <row r="161" s="1" customFormat="1" ht="30" customHeight="1" spans="1:47">
      <c r="A161" s="16">
        <v>153</v>
      </c>
      <c r="B161" s="16" t="s">
        <v>58</v>
      </c>
      <c r="C161" s="17" t="s">
        <v>235</v>
      </c>
      <c r="D161" s="17" t="s">
        <v>824</v>
      </c>
      <c r="E161" s="17" t="s">
        <v>825</v>
      </c>
      <c r="F161" s="17" t="s">
        <v>78</v>
      </c>
      <c r="G161" s="16" t="s">
        <v>62</v>
      </c>
      <c r="H161" s="16" t="s">
        <v>146</v>
      </c>
      <c r="I161" s="16"/>
      <c r="J161" s="16">
        <v>0.86</v>
      </c>
      <c r="K161" s="9" t="s">
        <v>826</v>
      </c>
      <c r="L161" s="9" t="s">
        <v>664</v>
      </c>
      <c r="M161" s="22">
        <v>76.17</v>
      </c>
      <c r="N161" s="22">
        <v>95</v>
      </c>
      <c r="O161" s="22">
        <f t="shared" si="12"/>
        <v>95</v>
      </c>
      <c r="P161" s="22">
        <v>95</v>
      </c>
      <c r="Q161" s="22"/>
      <c r="R161" s="22"/>
      <c r="S161" s="22"/>
      <c r="T161" s="22"/>
      <c r="U161" s="22"/>
      <c r="V161" s="22"/>
      <c r="W161" s="22"/>
      <c r="X161" s="22"/>
      <c r="Y161" s="22"/>
      <c r="Z161" s="22"/>
      <c r="AA161" s="22"/>
      <c r="AB161" s="17">
        <v>251</v>
      </c>
      <c r="AC161" s="17">
        <v>826</v>
      </c>
      <c r="AD161" s="17">
        <v>36</v>
      </c>
      <c r="AE161" s="17">
        <v>121</v>
      </c>
      <c r="AF161" s="17"/>
      <c r="AG161" s="17"/>
      <c r="AH161" s="17">
        <v>1</v>
      </c>
      <c r="AI161" s="17"/>
      <c r="AJ161" s="16"/>
      <c r="AK161" s="16"/>
      <c r="AL161" s="16"/>
      <c r="AM161" s="16"/>
      <c r="AN161" s="16"/>
      <c r="AO161" s="16"/>
      <c r="AP161" s="17" t="s">
        <v>370</v>
      </c>
      <c r="AQ161" s="17" t="s">
        <v>370</v>
      </c>
      <c r="AR161" s="9"/>
      <c r="AS161" s="49" t="s">
        <v>827</v>
      </c>
      <c r="AT161" s="50"/>
      <c r="AU161" s="56" t="s">
        <v>828</v>
      </c>
    </row>
    <row r="162" s="1" customFormat="1" ht="30" customHeight="1" spans="1:47">
      <c r="A162" s="16">
        <v>154</v>
      </c>
      <c r="B162" s="16" t="s">
        <v>58</v>
      </c>
      <c r="C162" s="17" t="s">
        <v>235</v>
      </c>
      <c r="D162" s="17" t="s">
        <v>824</v>
      </c>
      <c r="E162" s="17" t="s">
        <v>829</v>
      </c>
      <c r="F162" s="17" t="s">
        <v>125</v>
      </c>
      <c r="G162" s="16" t="s">
        <v>62</v>
      </c>
      <c r="H162" s="16" t="s">
        <v>27</v>
      </c>
      <c r="I162" s="16"/>
      <c r="J162" s="16">
        <v>4.54</v>
      </c>
      <c r="K162" s="9" t="s">
        <v>830</v>
      </c>
      <c r="L162" s="9" t="s">
        <v>226</v>
      </c>
      <c r="M162" s="22">
        <v>262.41</v>
      </c>
      <c r="N162" s="22">
        <v>250</v>
      </c>
      <c r="O162" s="22">
        <f t="shared" si="12"/>
        <v>250</v>
      </c>
      <c r="P162" s="22">
        <f>95.5+8</f>
        <v>103.5</v>
      </c>
      <c r="Q162" s="22">
        <f>13.5-8</f>
        <v>5.5</v>
      </c>
      <c r="R162" s="22"/>
      <c r="S162" s="22"/>
      <c r="T162" s="22"/>
      <c r="U162" s="22"/>
      <c r="V162" s="22"/>
      <c r="W162" s="22">
        <v>141</v>
      </c>
      <c r="X162" s="22"/>
      <c r="Y162" s="22"/>
      <c r="Z162" s="22"/>
      <c r="AA162" s="22"/>
      <c r="AB162" s="91">
        <v>587</v>
      </c>
      <c r="AC162" s="91">
        <v>1798</v>
      </c>
      <c r="AD162" s="91">
        <v>67</v>
      </c>
      <c r="AE162" s="91">
        <v>199</v>
      </c>
      <c r="AF162" s="17"/>
      <c r="AG162" s="17"/>
      <c r="AH162" s="60">
        <v>2</v>
      </c>
      <c r="AI162" s="91"/>
      <c r="AJ162" s="16"/>
      <c r="AK162" s="16"/>
      <c r="AL162" s="16"/>
      <c r="AM162" s="16"/>
      <c r="AN162" s="16"/>
      <c r="AO162" s="16"/>
      <c r="AP162" s="17" t="s">
        <v>370</v>
      </c>
      <c r="AQ162" s="17" t="s">
        <v>370</v>
      </c>
      <c r="AR162" s="9"/>
      <c r="AS162" s="49" t="s">
        <v>831</v>
      </c>
      <c r="AT162" s="50"/>
      <c r="AU162" s="56" t="s">
        <v>832</v>
      </c>
    </row>
    <row r="163" s="1" customFormat="1" ht="30" customHeight="1" spans="1:47">
      <c r="A163" s="16">
        <v>155</v>
      </c>
      <c r="B163" s="16" t="s">
        <v>58</v>
      </c>
      <c r="C163" s="17" t="s">
        <v>235</v>
      </c>
      <c r="D163" s="17" t="s">
        <v>824</v>
      </c>
      <c r="E163" s="17" t="s">
        <v>833</v>
      </c>
      <c r="F163" s="17" t="s">
        <v>125</v>
      </c>
      <c r="G163" s="16" t="s">
        <v>62</v>
      </c>
      <c r="H163" s="16" t="s">
        <v>146</v>
      </c>
      <c r="I163" s="16"/>
      <c r="J163" s="16">
        <v>0.13</v>
      </c>
      <c r="K163" s="9" t="s">
        <v>834</v>
      </c>
      <c r="L163" s="9" t="s">
        <v>226</v>
      </c>
      <c r="M163" s="22">
        <v>53.8</v>
      </c>
      <c r="N163" s="22">
        <v>51</v>
      </c>
      <c r="O163" s="22">
        <f t="shared" si="12"/>
        <v>51</v>
      </c>
      <c r="P163" s="22">
        <v>51</v>
      </c>
      <c r="Q163" s="22"/>
      <c r="R163" s="22"/>
      <c r="S163" s="22"/>
      <c r="T163" s="22"/>
      <c r="U163" s="22"/>
      <c r="V163" s="22"/>
      <c r="W163" s="22"/>
      <c r="X163" s="22"/>
      <c r="Y163" s="22"/>
      <c r="Z163" s="22"/>
      <c r="AA163" s="22"/>
      <c r="AB163" s="17">
        <v>22</v>
      </c>
      <c r="AC163" s="17">
        <v>93</v>
      </c>
      <c r="AD163" s="17">
        <v>2</v>
      </c>
      <c r="AE163" s="17">
        <v>6</v>
      </c>
      <c r="AF163" s="17"/>
      <c r="AG163" s="17"/>
      <c r="AH163" s="17">
        <v>1</v>
      </c>
      <c r="AI163" s="17"/>
      <c r="AJ163" s="16"/>
      <c r="AK163" s="16"/>
      <c r="AL163" s="16"/>
      <c r="AM163" s="16"/>
      <c r="AN163" s="16"/>
      <c r="AO163" s="16"/>
      <c r="AP163" s="17" t="s">
        <v>370</v>
      </c>
      <c r="AQ163" s="17" t="s">
        <v>370</v>
      </c>
      <c r="AR163" s="9"/>
      <c r="AS163" s="49" t="s">
        <v>835</v>
      </c>
      <c r="AT163" s="50"/>
      <c r="AU163" s="71" t="s">
        <v>836</v>
      </c>
    </row>
    <row r="164" s="1" customFormat="1" ht="30" customHeight="1" spans="1:47">
      <c r="A164" s="16">
        <v>156</v>
      </c>
      <c r="B164" s="16" t="s">
        <v>58</v>
      </c>
      <c r="C164" s="17" t="s">
        <v>235</v>
      </c>
      <c r="D164" s="17" t="s">
        <v>824</v>
      </c>
      <c r="E164" s="17" t="s">
        <v>837</v>
      </c>
      <c r="F164" s="17" t="s">
        <v>125</v>
      </c>
      <c r="G164" s="16" t="s">
        <v>62</v>
      </c>
      <c r="H164" s="16" t="s">
        <v>27</v>
      </c>
      <c r="I164" s="16"/>
      <c r="J164" s="16">
        <v>0.04</v>
      </c>
      <c r="K164" s="9" t="s">
        <v>838</v>
      </c>
      <c r="L164" s="9" t="s">
        <v>226</v>
      </c>
      <c r="M164" s="22">
        <v>4.19</v>
      </c>
      <c r="N164" s="22">
        <v>4.4</v>
      </c>
      <c r="O164" s="22">
        <f t="shared" si="12"/>
        <v>4.4</v>
      </c>
      <c r="P164" s="22">
        <v>4.4</v>
      </c>
      <c r="Q164" s="22"/>
      <c r="R164" s="22"/>
      <c r="S164" s="22"/>
      <c r="T164" s="22"/>
      <c r="U164" s="22"/>
      <c r="V164" s="22"/>
      <c r="W164" s="22"/>
      <c r="X164" s="22"/>
      <c r="Y164" s="22"/>
      <c r="Z164" s="22"/>
      <c r="AA164" s="22"/>
      <c r="AB164" s="17">
        <v>202</v>
      </c>
      <c r="AC164" s="17">
        <v>688</v>
      </c>
      <c r="AD164" s="17">
        <v>29</v>
      </c>
      <c r="AE164" s="17">
        <v>92</v>
      </c>
      <c r="AF164" s="17"/>
      <c r="AG164" s="17"/>
      <c r="AH164" s="17">
        <v>1</v>
      </c>
      <c r="AI164" s="17"/>
      <c r="AJ164" s="16"/>
      <c r="AK164" s="16"/>
      <c r="AL164" s="16"/>
      <c r="AM164" s="16"/>
      <c r="AN164" s="16"/>
      <c r="AO164" s="16"/>
      <c r="AP164" s="17" t="s">
        <v>370</v>
      </c>
      <c r="AQ164" s="17" t="s">
        <v>370</v>
      </c>
      <c r="AR164" s="9"/>
      <c r="AS164" s="49" t="s">
        <v>839</v>
      </c>
      <c r="AT164" s="50"/>
      <c r="AU164" s="56" t="s">
        <v>840</v>
      </c>
    </row>
    <row r="165" s="1" customFormat="1" ht="30" customHeight="1" spans="1:47">
      <c r="A165" s="16">
        <v>157</v>
      </c>
      <c r="B165" s="16" t="s">
        <v>58</v>
      </c>
      <c r="C165" s="17" t="s">
        <v>100</v>
      </c>
      <c r="D165" s="17" t="s">
        <v>260</v>
      </c>
      <c r="E165" s="17" t="s">
        <v>841</v>
      </c>
      <c r="F165" s="17" t="s">
        <v>78</v>
      </c>
      <c r="G165" s="16" t="s">
        <v>62</v>
      </c>
      <c r="H165" s="17"/>
      <c r="I165" s="17"/>
      <c r="J165" s="17"/>
      <c r="K165" s="17" t="s">
        <v>842</v>
      </c>
      <c r="L165" s="17"/>
      <c r="M165" s="81">
        <v>98.7897</v>
      </c>
      <c r="N165" s="22">
        <v>80</v>
      </c>
      <c r="O165" s="22">
        <f t="shared" ref="O165:O202" si="13">P165+Q165+R165+S165+T165+U165+V165+W165+X165</f>
        <v>80</v>
      </c>
      <c r="P165" s="22"/>
      <c r="Q165" s="22">
        <v>20</v>
      </c>
      <c r="R165" s="22"/>
      <c r="S165" s="22">
        <v>60</v>
      </c>
      <c r="T165" s="22"/>
      <c r="U165" s="22"/>
      <c r="V165" s="22"/>
      <c r="W165" s="22"/>
      <c r="X165" s="22"/>
      <c r="Y165" s="22"/>
      <c r="Z165" s="22"/>
      <c r="AA165" s="22"/>
      <c r="AB165" s="69">
        <v>158</v>
      </c>
      <c r="AC165" s="69">
        <v>780</v>
      </c>
      <c r="AD165" s="69">
        <v>30</v>
      </c>
      <c r="AE165" s="69">
        <v>143</v>
      </c>
      <c r="AF165" s="17"/>
      <c r="AG165" s="17"/>
      <c r="AH165" s="17"/>
      <c r="AI165" s="17"/>
      <c r="AJ165" s="16"/>
      <c r="AK165" s="16"/>
      <c r="AL165" s="16"/>
      <c r="AM165" s="16"/>
      <c r="AN165" s="16"/>
      <c r="AO165" s="16"/>
      <c r="AP165" s="17" t="s">
        <v>370</v>
      </c>
      <c r="AQ165" s="17" t="s">
        <v>370</v>
      </c>
      <c r="AR165" s="9"/>
      <c r="AS165" s="49" t="s">
        <v>550</v>
      </c>
      <c r="AT165" s="50"/>
      <c r="AU165" s="56"/>
    </row>
    <row r="166" s="1" customFormat="1" ht="30" customHeight="1" spans="1:47">
      <c r="A166" s="16">
        <v>158</v>
      </c>
      <c r="B166" s="16" t="s">
        <v>58</v>
      </c>
      <c r="C166" s="17" t="s">
        <v>107</v>
      </c>
      <c r="D166" s="17" t="s">
        <v>108</v>
      </c>
      <c r="E166" s="17" t="s">
        <v>843</v>
      </c>
      <c r="F166" s="17" t="s">
        <v>78</v>
      </c>
      <c r="G166" s="16" t="s">
        <v>62</v>
      </c>
      <c r="H166" s="17"/>
      <c r="I166" s="17"/>
      <c r="J166" s="17"/>
      <c r="K166" s="17" t="s">
        <v>844</v>
      </c>
      <c r="L166" s="17"/>
      <c r="M166" s="25">
        <v>253</v>
      </c>
      <c r="N166" s="22">
        <v>200</v>
      </c>
      <c r="O166" s="22">
        <f t="shared" si="13"/>
        <v>200</v>
      </c>
      <c r="P166" s="22"/>
      <c r="Q166" s="22">
        <v>20</v>
      </c>
      <c r="R166" s="22"/>
      <c r="S166" s="22">
        <v>180</v>
      </c>
      <c r="T166" s="22"/>
      <c r="U166" s="22"/>
      <c r="V166" s="22"/>
      <c r="W166" s="22"/>
      <c r="X166" s="22"/>
      <c r="Y166" s="22"/>
      <c r="Z166" s="22"/>
      <c r="AA166" s="22"/>
      <c r="AB166" s="17"/>
      <c r="AC166" s="17"/>
      <c r="AD166" s="17"/>
      <c r="AE166" s="17"/>
      <c r="AF166" s="17"/>
      <c r="AG166" s="17"/>
      <c r="AH166" s="17"/>
      <c r="AI166" s="17"/>
      <c r="AJ166" s="16"/>
      <c r="AK166" s="16"/>
      <c r="AL166" s="16"/>
      <c r="AM166" s="16"/>
      <c r="AN166" s="16"/>
      <c r="AO166" s="16"/>
      <c r="AP166" s="17" t="s">
        <v>370</v>
      </c>
      <c r="AQ166" s="17" t="s">
        <v>370</v>
      </c>
      <c r="AR166" s="9"/>
      <c r="AS166" s="49"/>
      <c r="AT166" s="50"/>
      <c r="AU166" s="56"/>
    </row>
    <row r="167" s="1" customFormat="1" ht="30" customHeight="1" spans="1:47">
      <c r="A167" s="16">
        <v>159</v>
      </c>
      <c r="B167" s="16" t="s">
        <v>58</v>
      </c>
      <c r="C167" s="17" t="s">
        <v>302</v>
      </c>
      <c r="D167" s="17" t="s">
        <v>359</v>
      </c>
      <c r="E167" s="17" t="s">
        <v>845</v>
      </c>
      <c r="F167" s="17" t="s">
        <v>125</v>
      </c>
      <c r="G167" s="16" t="s">
        <v>62</v>
      </c>
      <c r="H167" s="17"/>
      <c r="I167" s="17"/>
      <c r="J167" s="17"/>
      <c r="K167" s="17" t="s">
        <v>846</v>
      </c>
      <c r="L167" s="17"/>
      <c r="M167" s="81">
        <v>49.687919</v>
      </c>
      <c r="N167" s="22">
        <v>45</v>
      </c>
      <c r="O167" s="22">
        <f t="shared" si="13"/>
        <v>45</v>
      </c>
      <c r="P167" s="22"/>
      <c r="Q167" s="22"/>
      <c r="R167" s="22"/>
      <c r="S167" s="22">
        <v>45</v>
      </c>
      <c r="T167" s="22"/>
      <c r="U167" s="22"/>
      <c r="V167" s="22"/>
      <c r="W167" s="22"/>
      <c r="X167" s="22"/>
      <c r="Y167" s="22"/>
      <c r="Z167" s="22"/>
      <c r="AA167" s="22"/>
      <c r="AB167" s="17"/>
      <c r="AC167" s="17"/>
      <c r="AD167" s="17"/>
      <c r="AE167" s="17"/>
      <c r="AF167" s="17"/>
      <c r="AG167" s="17"/>
      <c r="AH167" s="17"/>
      <c r="AI167" s="17"/>
      <c r="AJ167" s="16"/>
      <c r="AK167" s="16"/>
      <c r="AL167" s="16"/>
      <c r="AM167" s="16"/>
      <c r="AN167" s="16"/>
      <c r="AO167" s="16"/>
      <c r="AP167" s="17" t="s">
        <v>370</v>
      </c>
      <c r="AQ167" s="17" t="s">
        <v>370</v>
      </c>
      <c r="AR167" s="9"/>
      <c r="AS167" s="49"/>
      <c r="AT167" s="50"/>
      <c r="AU167" s="56"/>
    </row>
    <row r="168" s="1" customFormat="1" ht="30" customHeight="1" spans="1:47">
      <c r="A168" s="16">
        <v>160</v>
      </c>
      <c r="B168" s="16" t="s">
        <v>58</v>
      </c>
      <c r="C168" s="17" t="s">
        <v>143</v>
      </c>
      <c r="D168" s="17" t="s">
        <v>847</v>
      </c>
      <c r="E168" s="17" t="s">
        <v>848</v>
      </c>
      <c r="F168" s="17" t="s">
        <v>78</v>
      </c>
      <c r="G168" s="16" t="s">
        <v>62</v>
      </c>
      <c r="H168" s="16" t="s">
        <v>849</v>
      </c>
      <c r="I168" s="16">
        <v>1116.25</v>
      </c>
      <c r="J168" s="16"/>
      <c r="K168" s="9" t="s">
        <v>850</v>
      </c>
      <c r="L168" s="9"/>
      <c r="M168" s="22">
        <v>450</v>
      </c>
      <c r="N168" s="22">
        <v>240</v>
      </c>
      <c r="O168" s="22">
        <f t="shared" si="13"/>
        <v>240</v>
      </c>
      <c r="P168" s="22"/>
      <c r="Q168" s="22">
        <v>240</v>
      </c>
      <c r="R168" s="22"/>
      <c r="S168" s="22"/>
      <c r="T168" s="22"/>
      <c r="U168" s="22"/>
      <c r="V168" s="22"/>
      <c r="W168" s="22"/>
      <c r="X168" s="22"/>
      <c r="Y168" s="22"/>
      <c r="Z168" s="22"/>
      <c r="AA168" s="22"/>
      <c r="AB168" s="17"/>
      <c r="AC168" s="17"/>
      <c r="AD168" s="17"/>
      <c r="AE168" s="17"/>
      <c r="AF168" s="17"/>
      <c r="AG168" s="17"/>
      <c r="AH168" s="17"/>
      <c r="AI168" s="17"/>
      <c r="AJ168" s="16"/>
      <c r="AK168" s="16"/>
      <c r="AL168" s="16"/>
      <c r="AM168" s="16"/>
      <c r="AN168" s="16"/>
      <c r="AO168" s="16"/>
      <c r="AP168" s="17" t="s">
        <v>370</v>
      </c>
      <c r="AQ168" s="17" t="s">
        <v>370</v>
      </c>
      <c r="AR168" s="46" t="s">
        <v>432</v>
      </c>
      <c r="AS168" s="49"/>
      <c r="AT168" s="49" t="s">
        <v>851</v>
      </c>
      <c r="AU168" s="56" t="s">
        <v>852</v>
      </c>
    </row>
    <row r="169" s="1" customFormat="1" ht="30" customHeight="1" spans="1:47">
      <c r="A169" s="16">
        <v>161</v>
      </c>
      <c r="B169" s="16" t="s">
        <v>58</v>
      </c>
      <c r="C169" s="17" t="s">
        <v>136</v>
      </c>
      <c r="D169" s="17" t="s">
        <v>493</v>
      </c>
      <c r="E169" s="17" t="s">
        <v>853</v>
      </c>
      <c r="F169" s="17" t="s">
        <v>78</v>
      </c>
      <c r="G169" s="16" t="s">
        <v>62</v>
      </c>
      <c r="H169" s="72"/>
      <c r="I169" s="72"/>
      <c r="J169" s="72"/>
      <c r="K169" s="17" t="s">
        <v>854</v>
      </c>
      <c r="L169" s="72"/>
      <c r="M169" s="10">
        <v>351.9248</v>
      </c>
      <c r="N169" s="10">
        <v>335</v>
      </c>
      <c r="O169" s="22">
        <f t="shared" si="13"/>
        <v>334.96</v>
      </c>
      <c r="P169" s="10"/>
      <c r="Q169" s="10">
        <v>104.96</v>
      </c>
      <c r="R169" s="10"/>
      <c r="S169" s="10">
        <v>230</v>
      </c>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7" t="s">
        <v>370</v>
      </c>
      <c r="AQ169" s="17" t="s">
        <v>370</v>
      </c>
      <c r="AR169" s="46"/>
      <c r="AS169" s="19" t="s">
        <v>855</v>
      </c>
      <c r="AT169" s="47"/>
      <c r="AU169" s="48"/>
    </row>
    <row r="170" s="1" customFormat="1" ht="30" customHeight="1" spans="1:47">
      <c r="A170" s="16">
        <v>162</v>
      </c>
      <c r="B170" s="16" t="s">
        <v>58</v>
      </c>
      <c r="C170" s="17" t="s">
        <v>75</v>
      </c>
      <c r="D170" s="17" t="s">
        <v>676</v>
      </c>
      <c r="E170" s="17" t="s">
        <v>856</v>
      </c>
      <c r="F170" s="17" t="s">
        <v>78</v>
      </c>
      <c r="G170" s="16" t="s">
        <v>62</v>
      </c>
      <c r="H170" s="72"/>
      <c r="I170" s="72"/>
      <c r="J170" s="72"/>
      <c r="K170" s="17" t="s">
        <v>857</v>
      </c>
      <c r="L170" s="72"/>
      <c r="M170" s="10">
        <v>324.8334</v>
      </c>
      <c r="N170" s="10">
        <v>290</v>
      </c>
      <c r="O170" s="22">
        <f t="shared" si="13"/>
        <v>289.3805</v>
      </c>
      <c r="P170" s="10"/>
      <c r="Q170" s="89">
        <v>96.86</v>
      </c>
      <c r="R170" s="10"/>
      <c r="S170" s="10">
        <v>192.5205</v>
      </c>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7" t="s">
        <v>370</v>
      </c>
      <c r="AQ170" s="17" t="s">
        <v>370</v>
      </c>
      <c r="AR170" s="46"/>
      <c r="AS170" s="19" t="s">
        <v>858</v>
      </c>
      <c r="AT170" s="47"/>
      <c r="AU170" s="48"/>
    </row>
    <row r="171" s="1" customFormat="1" ht="30" customHeight="1" spans="1:47">
      <c r="A171" s="16">
        <v>163</v>
      </c>
      <c r="B171" s="16" t="s">
        <v>58</v>
      </c>
      <c r="C171" s="17" t="s">
        <v>265</v>
      </c>
      <c r="D171" s="17" t="s">
        <v>859</v>
      </c>
      <c r="E171" s="17" t="s">
        <v>860</v>
      </c>
      <c r="F171" s="17" t="s">
        <v>125</v>
      </c>
      <c r="G171" s="16" t="s">
        <v>62</v>
      </c>
      <c r="H171" s="72"/>
      <c r="I171" s="72"/>
      <c r="J171" s="72"/>
      <c r="K171" s="17" t="s">
        <v>861</v>
      </c>
      <c r="L171" s="21"/>
      <c r="M171" s="81">
        <v>99.857546</v>
      </c>
      <c r="N171" s="25">
        <v>95</v>
      </c>
      <c r="O171" s="22">
        <f t="shared" si="13"/>
        <v>94.5947</v>
      </c>
      <c r="P171" s="10"/>
      <c r="Q171" s="10">
        <v>58.7</v>
      </c>
      <c r="R171" s="10"/>
      <c r="S171" s="10"/>
      <c r="T171" s="10"/>
      <c r="U171" s="62">
        <v>35.8947</v>
      </c>
      <c r="V171" s="10"/>
      <c r="W171" s="10"/>
      <c r="X171" s="10"/>
      <c r="Y171" s="10"/>
      <c r="Z171" s="10"/>
      <c r="AA171" s="10"/>
      <c r="AB171" s="17">
        <v>267</v>
      </c>
      <c r="AC171" s="17">
        <v>1202</v>
      </c>
      <c r="AD171" s="17">
        <v>193</v>
      </c>
      <c r="AE171" s="17">
        <v>882</v>
      </c>
      <c r="AF171" s="10"/>
      <c r="AG171" s="10"/>
      <c r="AH171" s="17"/>
      <c r="AI171" s="17">
        <v>1</v>
      </c>
      <c r="AJ171" s="10"/>
      <c r="AK171" s="10"/>
      <c r="AL171" s="10"/>
      <c r="AM171" s="10"/>
      <c r="AN171" s="10"/>
      <c r="AO171" s="10"/>
      <c r="AP171" s="17" t="s">
        <v>370</v>
      </c>
      <c r="AQ171" s="17" t="s">
        <v>370</v>
      </c>
      <c r="AR171" s="9"/>
      <c r="AS171" s="17" t="s">
        <v>862</v>
      </c>
      <c r="AT171" s="17" t="s">
        <v>863</v>
      </c>
      <c r="AU171" s="48"/>
    </row>
    <row r="172" s="1" customFormat="1" ht="30" customHeight="1" spans="1:47">
      <c r="A172" s="16">
        <v>164</v>
      </c>
      <c r="B172" s="16" t="s">
        <v>58</v>
      </c>
      <c r="C172" s="17" t="s">
        <v>265</v>
      </c>
      <c r="D172" s="17" t="s">
        <v>864</v>
      </c>
      <c r="E172" s="17" t="s">
        <v>865</v>
      </c>
      <c r="F172" s="17" t="s">
        <v>125</v>
      </c>
      <c r="G172" s="16" t="s">
        <v>62</v>
      </c>
      <c r="H172" s="72"/>
      <c r="I172" s="72"/>
      <c r="J172" s="72"/>
      <c r="K172" s="82" t="s">
        <v>866</v>
      </c>
      <c r="L172" s="21"/>
      <c r="M172" s="81">
        <v>88.074042</v>
      </c>
      <c r="N172" s="25">
        <v>80</v>
      </c>
      <c r="O172" s="22">
        <f t="shared" si="13"/>
        <v>80</v>
      </c>
      <c r="P172" s="10"/>
      <c r="Q172" s="10"/>
      <c r="R172" s="10"/>
      <c r="S172" s="10"/>
      <c r="T172" s="10"/>
      <c r="U172" s="10">
        <v>80</v>
      </c>
      <c r="V172" s="10"/>
      <c r="W172" s="10"/>
      <c r="X172" s="10"/>
      <c r="Y172" s="10"/>
      <c r="Z172" s="10"/>
      <c r="AA172" s="10"/>
      <c r="AB172" s="17">
        <v>289</v>
      </c>
      <c r="AC172" s="17">
        <v>1264</v>
      </c>
      <c r="AD172" s="17">
        <v>122</v>
      </c>
      <c r="AE172" s="17">
        <v>516</v>
      </c>
      <c r="AF172" s="10"/>
      <c r="AG172" s="10"/>
      <c r="AH172" s="17">
        <v>0</v>
      </c>
      <c r="AI172" s="17">
        <v>1</v>
      </c>
      <c r="AJ172" s="10"/>
      <c r="AK172" s="10"/>
      <c r="AL172" s="10"/>
      <c r="AM172" s="10"/>
      <c r="AN172" s="10"/>
      <c r="AO172" s="10"/>
      <c r="AP172" s="17" t="s">
        <v>370</v>
      </c>
      <c r="AQ172" s="17" t="s">
        <v>370</v>
      </c>
      <c r="AR172" s="9"/>
      <c r="AS172" s="17" t="s">
        <v>867</v>
      </c>
      <c r="AT172" s="17" t="s">
        <v>868</v>
      </c>
      <c r="AU172" s="48"/>
    </row>
    <row r="173" s="1" customFormat="1" ht="30" customHeight="1" spans="1:47">
      <c r="A173" s="16">
        <v>165</v>
      </c>
      <c r="B173" s="16" t="s">
        <v>58</v>
      </c>
      <c r="C173" s="17" t="s">
        <v>136</v>
      </c>
      <c r="D173" s="17" t="s">
        <v>869</v>
      </c>
      <c r="E173" s="17" t="s">
        <v>870</v>
      </c>
      <c r="F173" s="17" t="s">
        <v>78</v>
      </c>
      <c r="G173" s="16" t="s">
        <v>62</v>
      </c>
      <c r="H173" s="72"/>
      <c r="I173" s="72"/>
      <c r="J173" s="72"/>
      <c r="K173" s="17" t="s">
        <v>871</v>
      </c>
      <c r="L173" s="21"/>
      <c r="M173" s="81">
        <v>141.4412</v>
      </c>
      <c r="N173" s="25">
        <v>135</v>
      </c>
      <c r="O173" s="22">
        <f t="shared" si="13"/>
        <v>135</v>
      </c>
      <c r="P173" s="10"/>
      <c r="Q173" s="10"/>
      <c r="R173" s="10"/>
      <c r="S173" s="10">
        <v>135</v>
      </c>
      <c r="T173" s="10"/>
      <c r="U173" s="10"/>
      <c r="V173" s="10"/>
      <c r="W173" s="10"/>
      <c r="X173" s="10"/>
      <c r="Y173" s="10"/>
      <c r="Z173" s="10"/>
      <c r="AA173" s="10"/>
      <c r="AB173" s="17">
        <v>415</v>
      </c>
      <c r="AC173" s="17">
        <v>1756</v>
      </c>
      <c r="AD173" s="17">
        <v>125</v>
      </c>
      <c r="AE173" s="17">
        <v>432</v>
      </c>
      <c r="AF173" s="10"/>
      <c r="AG173" s="10"/>
      <c r="AH173" s="17"/>
      <c r="AI173" s="17">
        <v>1</v>
      </c>
      <c r="AJ173" s="10"/>
      <c r="AK173" s="10"/>
      <c r="AL173" s="10"/>
      <c r="AM173" s="10"/>
      <c r="AN173" s="10"/>
      <c r="AO173" s="10"/>
      <c r="AP173" s="17" t="s">
        <v>370</v>
      </c>
      <c r="AQ173" s="17" t="s">
        <v>370</v>
      </c>
      <c r="AR173" s="9"/>
      <c r="AS173" s="17" t="s">
        <v>872</v>
      </c>
      <c r="AT173" s="17" t="s">
        <v>873</v>
      </c>
      <c r="AU173" s="48"/>
    </row>
    <row r="174" s="1" customFormat="1" ht="30" customHeight="1" spans="1:47">
      <c r="A174" s="16">
        <v>166</v>
      </c>
      <c r="B174" s="16" t="s">
        <v>58</v>
      </c>
      <c r="C174" s="17" t="s">
        <v>100</v>
      </c>
      <c r="D174" s="17" t="s">
        <v>874</v>
      </c>
      <c r="E174" s="17" t="s">
        <v>875</v>
      </c>
      <c r="F174" s="17" t="s">
        <v>125</v>
      </c>
      <c r="G174" s="16" t="s">
        <v>62</v>
      </c>
      <c r="H174" s="72"/>
      <c r="I174" s="72"/>
      <c r="J174" s="72"/>
      <c r="K174" s="17" t="s">
        <v>876</v>
      </c>
      <c r="L174" s="21"/>
      <c r="M174" s="81">
        <v>169.1248</v>
      </c>
      <c r="N174" s="25">
        <v>160</v>
      </c>
      <c r="O174" s="22">
        <f t="shared" si="13"/>
        <v>156.479249</v>
      </c>
      <c r="P174" s="10"/>
      <c r="Q174" s="10">
        <v>156.479249</v>
      </c>
      <c r="R174" s="10"/>
      <c r="S174" s="10"/>
      <c r="T174" s="10"/>
      <c r="U174" s="10"/>
      <c r="V174" s="10"/>
      <c r="W174" s="10"/>
      <c r="X174" s="10"/>
      <c r="Y174" s="10"/>
      <c r="Z174" s="10"/>
      <c r="AA174" s="10"/>
      <c r="AB174" s="17">
        <v>418</v>
      </c>
      <c r="AC174" s="17">
        <v>1648</v>
      </c>
      <c r="AD174" s="17">
        <v>140</v>
      </c>
      <c r="AE174" s="17">
        <v>557</v>
      </c>
      <c r="AF174" s="10"/>
      <c r="AG174" s="10"/>
      <c r="AH174" s="17"/>
      <c r="AI174" s="17">
        <v>1</v>
      </c>
      <c r="AJ174" s="10"/>
      <c r="AK174" s="10"/>
      <c r="AL174" s="10"/>
      <c r="AM174" s="10"/>
      <c r="AN174" s="10"/>
      <c r="AO174" s="10"/>
      <c r="AP174" s="17" t="s">
        <v>370</v>
      </c>
      <c r="AQ174" s="17" t="s">
        <v>370</v>
      </c>
      <c r="AR174" s="9"/>
      <c r="AS174" s="17" t="s">
        <v>877</v>
      </c>
      <c r="AT174" s="17" t="s">
        <v>878</v>
      </c>
      <c r="AU174" s="48"/>
    </row>
    <row r="175" s="1" customFormat="1" ht="30" customHeight="1" spans="1:47">
      <c r="A175" s="16">
        <v>167</v>
      </c>
      <c r="B175" s="16" t="s">
        <v>58</v>
      </c>
      <c r="C175" s="17" t="s">
        <v>309</v>
      </c>
      <c r="D175" s="17" t="s">
        <v>717</v>
      </c>
      <c r="E175" s="17" t="s">
        <v>879</v>
      </c>
      <c r="F175" s="17" t="s">
        <v>78</v>
      </c>
      <c r="G175" s="16" t="s">
        <v>62</v>
      </c>
      <c r="H175" s="72"/>
      <c r="I175" s="72"/>
      <c r="J175" s="72"/>
      <c r="K175" s="17" t="s">
        <v>880</v>
      </c>
      <c r="L175" s="21"/>
      <c r="M175" s="81">
        <v>45.945705</v>
      </c>
      <c r="N175" s="25">
        <v>37</v>
      </c>
      <c r="O175" s="22">
        <f t="shared" si="13"/>
        <v>37</v>
      </c>
      <c r="P175" s="10"/>
      <c r="Q175" s="10">
        <v>8</v>
      </c>
      <c r="R175" s="10"/>
      <c r="S175" s="10">
        <f>37-8</f>
        <v>29</v>
      </c>
      <c r="T175" s="10"/>
      <c r="U175" s="10"/>
      <c r="V175" s="10"/>
      <c r="W175" s="10"/>
      <c r="X175" s="10"/>
      <c r="Y175" s="10"/>
      <c r="Z175" s="10"/>
      <c r="AA175" s="10"/>
      <c r="AB175" s="17">
        <v>425</v>
      </c>
      <c r="AC175" s="17">
        <v>1735</v>
      </c>
      <c r="AD175" s="17">
        <v>108</v>
      </c>
      <c r="AE175" s="17">
        <v>444</v>
      </c>
      <c r="AF175" s="10"/>
      <c r="AG175" s="10"/>
      <c r="AH175" s="17"/>
      <c r="AI175" s="17">
        <v>1</v>
      </c>
      <c r="AJ175" s="10"/>
      <c r="AK175" s="10"/>
      <c r="AL175" s="10"/>
      <c r="AM175" s="10"/>
      <c r="AN175" s="10"/>
      <c r="AO175" s="10"/>
      <c r="AP175" s="17" t="s">
        <v>370</v>
      </c>
      <c r="AQ175" s="17" t="s">
        <v>370</v>
      </c>
      <c r="AR175" s="9"/>
      <c r="AS175" s="17" t="s">
        <v>881</v>
      </c>
      <c r="AT175" s="17" t="s">
        <v>882</v>
      </c>
      <c r="AU175" s="48"/>
    </row>
    <row r="176" s="1" customFormat="1" ht="30" customHeight="1" spans="1:47">
      <c r="A176" s="16">
        <v>168</v>
      </c>
      <c r="B176" s="16" t="s">
        <v>58</v>
      </c>
      <c r="C176" s="17" t="s">
        <v>89</v>
      </c>
      <c r="D176" s="17" t="s">
        <v>883</v>
      </c>
      <c r="E176" s="17" t="s">
        <v>884</v>
      </c>
      <c r="F176" s="17" t="s">
        <v>78</v>
      </c>
      <c r="G176" s="16" t="s">
        <v>62</v>
      </c>
      <c r="H176" s="72"/>
      <c r="I176" s="72"/>
      <c r="J176" s="72"/>
      <c r="K176" s="17" t="s">
        <v>885</v>
      </c>
      <c r="L176" s="21"/>
      <c r="M176" s="81">
        <v>18.5833</v>
      </c>
      <c r="N176" s="25">
        <v>17</v>
      </c>
      <c r="O176" s="22">
        <f t="shared" si="13"/>
        <v>17</v>
      </c>
      <c r="P176" s="10"/>
      <c r="Q176" s="10"/>
      <c r="R176" s="10"/>
      <c r="S176" s="10">
        <v>17</v>
      </c>
      <c r="T176" s="10"/>
      <c r="U176" s="10"/>
      <c r="V176" s="10"/>
      <c r="W176" s="10"/>
      <c r="X176" s="10"/>
      <c r="Y176" s="10"/>
      <c r="Z176" s="10"/>
      <c r="AA176" s="10"/>
      <c r="AB176" s="17">
        <v>209</v>
      </c>
      <c r="AC176" s="17">
        <v>812</v>
      </c>
      <c r="AD176" s="17">
        <v>70</v>
      </c>
      <c r="AE176" s="17">
        <v>223</v>
      </c>
      <c r="AF176" s="10"/>
      <c r="AG176" s="10"/>
      <c r="AH176" s="17"/>
      <c r="AI176" s="17">
        <v>1</v>
      </c>
      <c r="AJ176" s="10"/>
      <c r="AK176" s="10"/>
      <c r="AL176" s="10"/>
      <c r="AM176" s="10"/>
      <c r="AN176" s="10"/>
      <c r="AO176" s="10"/>
      <c r="AP176" s="17" t="s">
        <v>370</v>
      </c>
      <c r="AQ176" s="17" t="s">
        <v>370</v>
      </c>
      <c r="AR176" s="9"/>
      <c r="AS176" s="17" t="s">
        <v>886</v>
      </c>
      <c r="AT176" s="17" t="s">
        <v>887</v>
      </c>
      <c r="AU176" s="48"/>
    </row>
    <row r="177" s="1" customFormat="1" ht="30" customHeight="1" spans="1:47">
      <c r="A177" s="16">
        <v>169</v>
      </c>
      <c r="B177" s="16" t="s">
        <v>58</v>
      </c>
      <c r="C177" s="17" t="s">
        <v>143</v>
      </c>
      <c r="D177" s="17" t="s">
        <v>198</v>
      </c>
      <c r="E177" s="73" t="s">
        <v>888</v>
      </c>
      <c r="F177" s="17" t="s">
        <v>125</v>
      </c>
      <c r="G177" s="16" t="s">
        <v>62</v>
      </c>
      <c r="H177" s="72"/>
      <c r="I177" s="72"/>
      <c r="J177" s="72"/>
      <c r="K177" s="83" t="s">
        <v>889</v>
      </c>
      <c r="L177" s="21"/>
      <c r="M177" s="81">
        <v>16.935039</v>
      </c>
      <c r="N177" s="25">
        <v>15</v>
      </c>
      <c r="O177" s="22">
        <f t="shared" si="13"/>
        <v>15</v>
      </c>
      <c r="P177" s="10"/>
      <c r="Q177" s="10"/>
      <c r="R177" s="10"/>
      <c r="S177" s="10">
        <v>15</v>
      </c>
      <c r="T177" s="10"/>
      <c r="U177" s="10"/>
      <c r="V177" s="10"/>
      <c r="W177" s="10"/>
      <c r="X177" s="10"/>
      <c r="Y177" s="10"/>
      <c r="Z177" s="10"/>
      <c r="AA177" s="10"/>
      <c r="AB177" s="92">
        <v>148</v>
      </c>
      <c r="AC177" s="92">
        <v>596</v>
      </c>
      <c r="AD177" s="92">
        <v>16</v>
      </c>
      <c r="AE177" s="92">
        <v>67</v>
      </c>
      <c r="AF177" s="10"/>
      <c r="AG177" s="10"/>
      <c r="AH177" s="17"/>
      <c r="AI177" s="17">
        <v>1</v>
      </c>
      <c r="AJ177" s="10"/>
      <c r="AK177" s="10"/>
      <c r="AL177" s="10"/>
      <c r="AM177" s="10"/>
      <c r="AN177" s="10"/>
      <c r="AO177" s="10"/>
      <c r="AP177" s="17" t="s">
        <v>370</v>
      </c>
      <c r="AQ177" s="17" t="s">
        <v>370</v>
      </c>
      <c r="AR177" s="9"/>
      <c r="AS177" s="17" t="s">
        <v>890</v>
      </c>
      <c r="AT177" s="17" t="s">
        <v>890</v>
      </c>
      <c r="AU177" s="48"/>
    </row>
    <row r="178" s="1" customFormat="1" ht="30" customHeight="1" spans="1:47">
      <c r="A178" s="16">
        <v>170</v>
      </c>
      <c r="B178" s="16" t="s">
        <v>58</v>
      </c>
      <c r="C178" s="74" t="s">
        <v>143</v>
      </c>
      <c r="D178" s="9" t="s">
        <v>891</v>
      </c>
      <c r="E178" s="17" t="s">
        <v>892</v>
      </c>
      <c r="F178" s="17" t="s">
        <v>78</v>
      </c>
      <c r="G178" s="16" t="s">
        <v>62</v>
      </c>
      <c r="H178" s="72"/>
      <c r="I178" s="72"/>
      <c r="J178" s="72"/>
      <c r="K178" s="59" t="s">
        <v>893</v>
      </c>
      <c r="L178" s="21"/>
      <c r="M178" s="81">
        <v>35.476498</v>
      </c>
      <c r="N178" s="25">
        <v>33</v>
      </c>
      <c r="O178" s="22">
        <f t="shared" si="13"/>
        <v>33</v>
      </c>
      <c r="P178" s="10"/>
      <c r="Q178" s="10">
        <v>19</v>
      </c>
      <c r="R178" s="10"/>
      <c r="S178" s="10">
        <v>14</v>
      </c>
      <c r="T178" s="10"/>
      <c r="U178" s="10"/>
      <c r="V178" s="10"/>
      <c r="W178" s="10"/>
      <c r="X178" s="10"/>
      <c r="Y178" s="10"/>
      <c r="Z178" s="10"/>
      <c r="AA178" s="10"/>
      <c r="AB178" s="67">
        <v>203</v>
      </c>
      <c r="AC178" s="67">
        <v>896</v>
      </c>
      <c r="AD178" s="67">
        <v>14</v>
      </c>
      <c r="AE178" s="67">
        <v>53</v>
      </c>
      <c r="AF178" s="10"/>
      <c r="AG178" s="10"/>
      <c r="AH178" s="17"/>
      <c r="AI178" s="17">
        <v>1</v>
      </c>
      <c r="AJ178" s="10"/>
      <c r="AK178" s="10"/>
      <c r="AL178" s="10"/>
      <c r="AM178" s="10"/>
      <c r="AN178" s="10"/>
      <c r="AO178" s="10"/>
      <c r="AP178" s="17" t="s">
        <v>370</v>
      </c>
      <c r="AQ178" s="17" t="s">
        <v>370</v>
      </c>
      <c r="AR178" s="9"/>
      <c r="AS178" s="17" t="s">
        <v>894</v>
      </c>
      <c r="AT178" s="17" t="s">
        <v>894</v>
      </c>
      <c r="AU178" s="48"/>
    </row>
    <row r="179" s="1" customFormat="1" ht="30" customHeight="1" spans="1:47">
      <c r="A179" s="16">
        <v>171</v>
      </c>
      <c r="B179" s="17" t="s">
        <v>58</v>
      </c>
      <c r="C179" s="17" t="s">
        <v>265</v>
      </c>
      <c r="D179" s="17" t="s">
        <v>895</v>
      </c>
      <c r="E179" s="17" t="s">
        <v>896</v>
      </c>
      <c r="F179" s="17" t="s">
        <v>125</v>
      </c>
      <c r="G179" s="16" t="s">
        <v>62</v>
      </c>
      <c r="H179" s="72"/>
      <c r="I179" s="72"/>
      <c r="J179" s="72"/>
      <c r="K179" s="17" t="s">
        <v>897</v>
      </c>
      <c r="L179" s="21"/>
      <c r="M179" s="81">
        <v>42.427764</v>
      </c>
      <c r="N179" s="25">
        <v>38</v>
      </c>
      <c r="O179" s="22">
        <f t="shared" si="13"/>
        <v>38</v>
      </c>
      <c r="P179" s="10"/>
      <c r="Q179" s="10"/>
      <c r="R179" s="10"/>
      <c r="S179" s="10">
        <v>38</v>
      </c>
      <c r="T179" s="10"/>
      <c r="U179" s="10"/>
      <c r="V179" s="10"/>
      <c r="W179" s="10"/>
      <c r="X179" s="10"/>
      <c r="Y179" s="10"/>
      <c r="Z179" s="10"/>
      <c r="AA179" s="10"/>
      <c r="AB179" s="17">
        <v>510</v>
      </c>
      <c r="AC179" s="17">
        <v>2138</v>
      </c>
      <c r="AD179" s="17">
        <v>290</v>
      </c>
      <c r="AE179" s="17">
        <v>1285</v>
      </c>
      <c r="AF179" s="10"/>
      <c r="AG179" s="10"/>
      <c r="AH179" s="17">
        <v>1</v>
      </c>
      <c r="AI179" s="17"/>
      <c r="AJ179" s="10"/>
      <c r="AK179" s="10"/>
      <c r="AL179" s="10"/>
      <c r="AM179" s="10"/>
      <c r="AN179" s="10"/>
      <c r="AO179" s="10"/>
      <c r="AP179" s="17" t="s">
        <v>370</v>
      </c>
      <c r="AQ179" s="17" t="s">
        <v>370</v>
      </c>
      <c r="AR179" s="9"/>
      <c r="AS179" s="17" t="s">
        <v>898</v>
      </c>
      <c r="AT179" s="17" t="s">
        <v>899</v>
      </c>
      <c r="AU179" s="48"/>
    </row>
    <row r="180" s="1" customFormat="1" ht="30" customHeight="1" spans="1:47">
      <c r="A180" s="16">
        <v>172</v>
      </c>
      <c r="B180" s="17" t="s">
        <v>58</v>
      </c>
      <c r="C180" s="17" t="s">
        <v>136</v>
      </c>
      <c r="D180" s="17" t="s">
        <v>900</v>
      </c>
      <c r="E180" s="17" t="s">
        <v>901</v>
      </c>
      <c r="F180" s="17" t="s">
        <v>125</v>
      </c>
      <c r="G180" s="16" t="s">
        <v>62</v>
      </c>
      <c r="H180" s="72"/>
      <c r="I180" s="72"/>
      <c r="J180" s="72"/>
      <c r="K180" s="17" t="s">
        <v>902</v>
      </c>
      <c r="L180" s="21"/>
      <c r="M180" s="81">
        <v>116.5036</v>
      </c>
      <c r="N180" s="25">
        <v>70</v>
      </c>
      <c r="O180" s="22">
        <f t="shared" si="13"/>
        <v>70</v>
      </c>
      <c r="P180" s="10"/>
      <c r="Q180" s="10"/>
      <c r="R180" s="10"/>
      <c r="S180" s="10">
        <v>70</v>
      </c>
      <c r="T180" s="10"/>
      <c r="U180" s="10"/>
      <c r="V180" s="10"/>
      <c r="W180" s="10"/>
      <c r="X180" s="10"/>
      <c r="Y180" s="10"/>
      <c r="Z180" s="10"/>
      <c r="AA180" s="10"/>
      <c r="AB180" s="17">
        <v>610</v>
      </c>
      <c r="AC180" s="17">
        <v>2265</v>
      </c>
      <c r="AD180" s="17">
        <v>105</v>
      </c>
      <c r="AE180" s="17">
        <v>512</v>
      </c>
      <c r="AF180" s="10"/>
      <c r="AG180" s="10"/>
      <c r="AH180" s="17">
        <v>1</v>
      </c>
      <c r="AI180" s="17"/>
      <c r="AJ180" s="10"/>
      <c r="AK180" s="10"/>
      <c r="AL180" s="10"/>
      <c r="AM180" s="10"/>
      <c r="AN180" s="10"/>
      <c r="AO180" s="10"/>
      <c r="AP180" s="17" t="s">
        <v>370</v>
      </c>
      <c r="AQ180" s="17" t="s">
        <v>370</v>
      </c>
      <c r="AR180" s="9"/>
      <c r="AS180" s="17" t="s">
        <v>903</v>
      </c>
      <c r="AT180" s="17" t="s">
        <v>904</v>
      </c>
      <c r="AU180" s="48"/>
    </row>
    <row r="181" s="1" customFormat="1" ht="30" customHeight="1" spans="1:47">
      <c r="A181" s="16">
        <v>173</v>
      </c>
      <c r="B181" s="16" t="s">
        <v>58</v>
      </c>
      <c r="C181" s="17" t="s">
        <v>100</v>
      </c>
      <c r="D181" s="17" t="s">
        <v>161</v>
      </c>
      <c r="E181" s="17" t="s">
        <v>905</v>
      </c>
      <c r="F181" s="17" t="s">
        <v>78</v>
      </c>
      <c r="G181" s="16" t="s">
        <v>62</v>
      </c>
      <c r="H181" s="72"/>
      <c r="I181" s="72"/>
      <c r="J181" s="72"/>
      <c r="K181" s="17" t="s">
        <v>906</v>
      </c>
      <c r="L181" s="21"/>
      <c r="M181" s="81">
        <v>62.5672</v>
      </c>
      <c r="N181" s="25">
        <v>60</v>
      </c>
      <c r="O181" s="22">
        <f t="shared" si="13"/>
        <v>60</v>
      </c>
      <c r="P181" s="10"/>
      <c r="Q181" s="10"/>
      <c r="R181" s="10"/>
      <c r="S181" s="10">
        <v>60</v>
      </c>
      <c r="T181" s="10"/>
      <c r="U181" s="10"/>
      <c r="V181" s="10"/>
      <c r="W181" s="10"/>
      <c r="X181" s="10"/>
      <c r="Y181" s="10"/>
      <c r="Z181" s="10"/>
      <c r="AA181" s="10"/>
      <c r="AB181" s="17">
        <v>200</v>
      </c>
      <c r="AC181" s="17">
        <v>800</v>
      </c>
      <c r="AD181" s="17">
        <v>29</v>
      </c>
      <c r="AE181" s="17">
        <v>93</v>
      </c>
      <c r="AF181" s="10"/>
      <c r="AG181" s="10"/>
      <c r="AH181" s="17">
        <v>1</v>
      </c>
      <c r="AI181" s="17"/>
      <c r="AJ181" s="10"/>
      <c r="AK181" s="10"/>
      <c r="AL181" s="10"/>
      <c r="AM181" s="10"/>
      <c r="AN181" s="10"/>
      <c r="AO181" s="10"/>
      <c r="AP181" s="17" t="s">
        <v>370</v>
      </c>
      <c r="AQ181" s="17" t="s">
        <v>370</v>
      </c>
      <c r="AR181" s="9"/>
      <c r="AS181" s="17" t="s">
        <v>907</v>
      </c>
      <c r="AT181" s="17" t="s">
        <v>908</v>
      </c>
      <c r="AU181" s="48"/>
    </row>
    <row r="182" s="1" customFormat="1" ht="30" customHeight="1" spans="1:47">
      <c r="A182" s="16">
        <v>174</v>
      </c>
      <c r="B182" s="16" t="s">
        <v>58</v>
      </c>
      <c r="C182" s="17" t="s">
        <v>333</v>
      </c>
      <c r="D182" s="17" t="s">
        <v>909</v>
      </c>
      <c r="E182" s="17" t="s">
        <v>910</v>
      </c>
      <c r="F182" s="17" t="s">
        <v>78</v>
      </c>
      <c r="G182" s="16" t="s">
        <v>62</v>
      </c>
      <c r="H182" s="72"/>
      <c r="I182" s="72"/>
      <c r="J182" s="72"/>
      <c r="K182" s="17" t="s">
        <v>911</v>
      </c>
      <c r="L182" s="21"/>
      <c r="M182" s="81">
        <v>198.0309</v>
      </c>
      <c r="N182" s="25">
        <v>178</v>
      </c>
      <c r="O182" s="22">
        <f t="shared" si="13"/>
        <v>178</v>
      </c>
      <c r="P182" s="10"/>
      <c r="Q182" s="10">
        <v>178</v>
      </c>
      <c r="R182" s="10"/>
      <c r="S182" s="10"/>
      <c r="T182" s="10"/>
      <c r="U182" s="10"/>
      <c r="V182" s="10"/>
      <c r="W182" s="10"/>
      <c r="X182" s="10"/>
      <c r="Y182" s="10"/>
      <c r="Z182" s="10"/>
      <c r="AA182" s="10"/>
      <c r="AB182" s="17">
        <v>36</v>
      </c>
      <c r="AC182" s="17">
        <v>139</v>
      </c>
      <c r="AD182" s="17">
        <v>4</v>
      </c>
      <c r="AE182" s="17">
        <v>17</v>
      </c>
      <c r="AF182" s="10"/>
      <c r="AG182" s="10"/>
      <c r="AH182" s="17">
        <v>1</v>
      </c>
      <c r="AI182" s="17"/>
      <c r="AJ182" s="10"/>
      <c r="AK182" s="10"/>
      <c r="AL182" s="10"/>
      <c r="AM182" s="10"/>
      <c r="AN182" s="10"/>
      <c r="AO182" s="10"/>
      <c r="AP182" s="17" t="s">
        <v>370</v>
      </c>
      <c r="AQ182" s="17" t="s">
        <v>370</v>
      </c>
      <c r="AR182" s="9"/>
      <c r="AS182" s="17" t="s">
        <v>912</v>
      </c>
      <c r="AT182" s="17" t="s">
        <v>913</v>
      </c>
      <c r="AU182" s="48"/>
    </row>
    <row r="183" s="1" customFormat="1" ht="30" customHeight="1" spans="1:47">
      <c r="A183" s="16">
        <v>175</v>
      </c>
      <c r="B183" s="16" t="s">
        <v>58</v>
      </c>
      <c r="C183" s="17" t="s">
        <v>914</v>
      </c>
      <c r="D183" s="17" t="s">
        <v>552</v>
      </c>
      <c r="E183" s="17" t="s">
        <v>915</v>
      </c>
      <c r="F183" s="17" t="s">
        <v>78</v>
      </c>
      <c r="G183" s="16" t="s">
        <v>62</v>
      </c>
      <c r="H183" s="72"/>
      <c r="I183" s="72"/>
      <c r="J183" s="72"/>
      <c r="K183" s="17" t="s">
        <v>916</v>
      </c>
      <c r="L183" s="21"/>
      <c r="M183" s="81">
        <v>45.5619</v>
      </c>
      <c r="N183" s="25">
        <v>40</v>
      </c>
      <c r="O183" s="22">
        <f t="shared" si="13"/>
        <v>40</v>
      </c>
      <c r="P183" s="10"/>
      <c r="Q183" s="10">
        <v>26.362</v>
      </c>
      <c r="R183" s="10"/>
      <c r="S183" s="10"/>
      <c r="T183" s="10"/>
      <c r="U183" s="66">
        <v>13.638</v>
      </c>
      <c r="V183" s="10"/>
      <c r="W183" s="10"/>
      <c r="X183" s="10"/>
      <c r="Y183" s="10"/>
      <c r="Z183" s="10"/>
      <c r="AA183" s="10"/>
      <c r="AB183" s="17">
        <v>464</v>
      </c>
      <c r="AC183" s="17">
        <v>1941</v>
      </c>
      <c r="AD183" s="17">
        <v>41</v>
      </c>
      <c r="AE183" s="17">
        <v>168</v>
      </c>
      <c r="AF183" s="10">
        <v>0</v>
      </c>
      <c r="AG183" s="10">
        <v>0</v>
      </c>
      <c r="AH183" s="17"/>
      <c r="AI183" s="17"/>
      <c r="AJ183" s="10"/>
      <c r="AK183" s="10"/>
      <c r="AL183" s="10"/>
      <c r="AM183" s="10"/>
      <c r="AN183" s="10"/>
      <c r="AO183" s="10"/>
      <c r="AP183" s="17" t="s">
        <v>370</v>
      </c>
      <c r="AQ183" s="17" t="s">
        <v>370</v>
      </c>
      <c r="AR183" s="9"/>
      <c r="AS183" s="17" t="s">
        <v>917</v>
      </c>
      <c r="AT183" s="58" t="s">
        <v>918</v>
      </c>
      <c r="AU183" s="48"/>
    </row>
    <row r="184" s="1" customFormat="1" ht="30" customHeight="1" spans="1:47">
      <c r="A184" s="16">
        <v>176</v>
      </c>
      <c r="B184" s="16" t="s">
        <v>58</v>
      </c>
      <c r="C184" s="17" t="s">
        <v>174</v>
      </c>
      <c r="D184" s="17" t="s">
        <v>788</v>
      </c>
      <c r="E184" s="17" t="s">
        <v>919</v>
      </c>
      <c r="F184" s="17" t="s">
        <v>78</v>
      </c>
      <c r="G184" s="16" t="s">
        <v>62</v>
      </c>
      <c r="H184" s="72"/>
      <c r="I184" s="72"/>
      <c r="J184" s="72"/>
      <c r="K184" s="17" t="s">
        <v>920</v>
      </c>
      <c r="L184" s="21"/>
      <c r="M184" s="81">
        <v>150</v>
      </c>
      <c r="N184" s="25">
        <v>140</v>
      </c>
      <c r="O184" s="22">
        <f t="shared" si="13"/>
        <v>165</v>
      </c>
      <c r="P184" s="10"/>
      <c r="Q184" s="10">
        <v>140</v>
      </c>
      <c r="R184" s="10"/>
      <c r="S184" s="10"/>
      <c r="T184" s="10"/>
      <c r="U184" s="10"/>
      <c r="V184" s="10"/>
      <c r="W184" s="10">
        <v>25</v>
      </c>
      <c r="X184" s="10"/>
      <c r="Y184" s="10"/>
      <c r="Z184" s="10"/>
      <c r="AA184" s="10"/>
      <c r="AB184" s="17">
        <v>329</v>
      </c>
      <c r="AC184" s="17">
        <v>1319</v>
      </c>
      <c r="AD184" s="17">
        <v>191</v>
      </c>
      <c r="AE184" s="17">
        <v>921</v>
      </c>
      <c r="AF184" s="17"/>
      <c r="AG184" s="17"/>
      <c r="AH184" s="17"/>
      <c r="AI184" s="17">
        <v>1</v>
      </c>
      <c r="AJ184" s="10"/>
      <c r="AK184" s="10"/>
      <c r="AL184" s="10"/>
      <c r="AM184" s="10"/>
      <c r="AN184" s="10"/>
      <c r="AO184" s="10"/>
      <c r="AP184" s="17" t="s">
        <v>370</v>
      </c>
      <c r="AQ184" s="17" t="s">
        <v>174</v>
      </c>
      <c r="AR184" s="9" t="s">
        <v>432</v>
      </c>
      <c r="AS184" s="17"/>
      <c r="AT184" s="58" t="s">
        <v>921</v>
      </c>
      <c r="AU184" s="48"/>
    </row>
    <row r="185" s="1" customFormat="1" ht="30" customHeight="1" spans="1:47">
      <c r="A185" s="16">
        <v>177</v>
      </c>
      <c r="B185" s="16" t="s">
        <v>58</v>
      </c>
      <c r="C185" s="58" t="s">
        <v>136</v>
      </c>
      <c r="D185" s="75" t="s">
        <v>296</v>
      </c>
      <c r="E185" s="58" t="s">
        <v>922</v>
      </c>
      <c r="F185" s="59" t="s">
        <v>125</v>
      </c>
      <c r="G185" s="16" t="s">
        <v>62</v>
      </c>
      <c r="H185" s="72"/>
      <c r="I185" s="72"/>
      <c r="J185" s="72"/>
      <c r="K185" s="59" t="s">
        <v>923</v>
      </c>
      <c r="L185" s="21"/>
      <c r="M185" s="84">
        <v>90</v>
      </c>
      <c r="N185" s="84">
        <v>63</v>
      </c>
      <c r="O185" s="22">
        <f t="shared" si="13"/>
        <v>63</v>
      </c>
      <c r="P185" s="10"/>
      <c r="Q185" s="10">
        <v>63</v>
      </c>
      <c r="R185" s="10"/>
      <c r="S185" s="10"/>
      <c r="T185" s="10"/>
      <c r="U185" s="10"/>
      <c r="V185" s="10"/>
      <c r="W185" s="10"/>
      <c r="X185" s="10"/>
      <c r="Y185" s="10"/>
      <c r="Z185" s="10"/>
      <c r="AA185" s="10"/>
      <c r="AB185" s="93">
        <v>660</v>
      </c>
      <c r="AC185" s="93">
        <v>2280</v>
      </c>
      <c r="AD185" s="93">
        <v>196</v>
      </c>
      <c r="AE185" s="93">
        <v>778</v>
      </c>
      <c r="AF185" s="10"/>
      <c r="AG185" s="10"/>
      <c r="AH185" s="75"/>
      <c r="AI185" s="93">
        <v>1</v>
      </c>
      <c r="AJ185" s="10"/>
      <c r="AK185" s="10"/>
      <c r="AL185" s="10"/>
      <c r="AM185" s="10"/>
      <c r="AN185" s="10"/>
      <c r="AO185" s="10"/>
      <c r="AP185" s="17" t="s">
        <v>370</v>
      </c>
      <c r="AQ185" s="17" t="s">
        <v>370</v>
      </c>
      <c r="AR185" s="9"/>
      <c r="AS185" s="58" t="s">
        <v>924</v>
      </c>
      <c r="AT185" s="58" t="s">
        <v>925</v>
      </c>
      <c r="AU185" s="48"/>
    </row>
    <row r="186" s="1" customFormat="1" ht="30" customHeight="1" spans="1:47">
      <c r="A186" s="16">
        <v>178</v>
      </c>
      <c r="B186" s="16" t="s">
        <v>58</v>
      </c>
      <c r="C186" s="17" t="s">
        <v>136</v>
      </c>
      <c r="D186" s="17" t="s">
        <v>498</v>
      </c>
      <c r="E186" s="19" t="s">
        <v>926</v>
      </c>
      <c r="F186" s="59" t="s">
        <v>125</v>
      </c>
      <c r="G186" s="16" t="s">
        <v>62</v>
      </c>
      <c r="H186" s="72"/>
      <c r="I186" s="72"/>
      <c r="J186" s="72"/>
      <c r="K186" s="85" t="s">
        <v>927</v>
      </c>
      <c r="L186" s="85" t="s">
        <v>928</v>
      </c>
      <c r="M186" s="86">
        <v>74.3219</v>
      </c>
      <c r="N186" s="25">
        <f t="shared" ref="N186:N193" si="14">M186*0.6</f>
        <v>44.59314</v>
      </c>
      <c r="O186" s="22">
        <f t="shared" si="13"/>
        <v>54</v>
      </c>
      <c r="P186" s="10"/>
      <c r="Q186" s="10"/>
      <c r="R186" s="10"/>
      <c r="S186" s="10"/>
      <c r="T186" s="10"/>
      <c r="U186" s="10"/>
      <c r="V186" s="10"/>
      <c r="W186" s="10">
        <v>54</v>
      </c>
      <c r="X186" s="10"/>
      <c r="Y186" s="10"/>
      <c r="Z186" s="10"/>
      <c r="AA186" s="10"/>
      <c r="AB186" s="17"/>
      <c r="AC186" s="17"/>
      <c r="AD186" s="17"/>
      <c r="AE186" s="17"/>
      <c r="AF186" s="17"/>
      <c r="AG186" s="17"/>
      <c r="AH186" s="17"/>
      <c r="AI186" s="17"/>
      <c r="AJ186" s="10"/>
      <c r="AK186" s="10"/>
      <c r="AL186" s="10"/>
      <c r="AM186" s="10"/>
      <c r="AN186" s="10"/>
      <c r="AO186" s="10"/>
      <c r="AP186" s="17" t="s">
        <v>370</v>
      </c>
      <c r="AQ186" s="17" t="s">
        <v>370</v>
      </c>
      <c r="AR186" s="9"/>
      <c r="AS186" s="94" t="s">
        <v>929</v>
      </c>
      <c r="AT186" s="58"/>
      <c r="AU186" s="48"/>
    </row>
    <row r="187" s="1" customFormat="1" ht="30" customHeight="1" spans="1:47">
      <c r="A187" s="16">
        <v>179</v>
      </c>
      <c r="B187" s="16" t="s">
        <v>58</v>
      </c>
      <c r="C187" s="74" t="s">
        <v>333</v>
      </c>
      <c r="D187" s="74" t="s">
        <v>819</v>
      </c>
      <c r="E187" s="76" t="s">
        <v>930</v>
      </c>
      <c r="F187" s="59" t="s">
        <v>125</v>
      </c>
      <c r="G187" s="16" t="s">
        <v>62</v>
      </c>
      <c r="H187" s="72"/>
      <c r="I187" s="72"/>
      <c r="J187" s="72"/>
      <c r="K187" s="85" t="s">
        <v>931</v>
      </c>
      <c r="L187" s="85" t="s">
        <v>928</v>
      </c>
      <c r="M187" s="87">
        <v>86.3869</v>
      </c>
      <c r="N187" s="25">
        <f t="shared" si="14"/>
        <v>51.83214</v>
      </c>
      <c r="O187" s="22">
        <f t="shared" si="13"/>
        <v>61</v>
      </c>
      <c r="P187" s="10"/>
      <c r="Q187" s="10"/>
      <c r="R187" s="10"/>
      <c r="S187" s="10"/>
      <c r="T187" s="10"/>
      <c r="U187" s="10"/>
      <c r="V187" s="10"/>
      <c r="W187" s="10">
        <v>61</v>
      </c>
      <c r="X187" s="10"/>
      <c r="Y187" s="10"/>
      <c r="Z187" s="10"/>
      <c r="AA187" s="10"/>
      <c r="AB187" s="17"/>
      <c r="AC187" s="17"/>
      <c r="AD187" s="17"/>
      <c r="AE187" s="17"/>
      <c r="AF187" s="17"/>
      <c r="AG187" s="17"/>
      <c r="AH187" s="17"/>
      <c r="AI187" s="17"/>
      <c r="AJ187" s="10"/>
      <c r="AK187" s="10"/>
      <c r="AL187" s="10"/>
      <c r="AM187" s="10"/>
      <c r="AN187" s="10"/>
      <c r="AO187" s="10"/>
      <c r="AP187" s="17" t="s">
        <v>370</v>
      </c>
      <c r="AQ187" s="17" t="s">
        <v>370</v>
      </c>
      <c r="AR187" s="9"/>
      <c r="AS187" s="85" t="s">
        <v>932</v>
      </c>
      <c r="AT187" s="58"/>
      <c r="AU187" s="48"/>
    </row>
    <row r="188" s="1" customFormat="1" ht="30" customHeight="1" spans="1:47">
      <c r="A188" s="16">
        <v>180</v>
      </c>
      <c r="B188" s="16" t="s">
        <v>58</v>
      </c>
      <c r="C188" s="74" t="s">
        <v>333</v>
      </c>
      <c r="D188" s="74" t="s">
        <v>933</v>
      </c>
      <c r="E188" s="77" t="s">
        <v>934</v>
      </c>
      <c r="F188" s="59" t="s">
        <v>125</v>
      </c>
      <c r="G188" s="16" t="s">
        <v>62</v>
      </c>
      <c r="H188" s="72"/>
      <c r="I188" s="72"/>
      <c r="J188" s="72"/>
      <c r="K188" s="85" t="s">
        <v>935</v>
      </c>
      <c r="L188" s="85" t="s">
        <v>928</v>
      </c>
      <c r="M188" s="88">
        <v>10.2021</v>
      </c>
      <c r="N188" s="25">
        <f t="shared" si="14"/>
        <v>6.12126</v>
      </c>
      <c r="O188" s="22">
        <f t="shared" si="13"/>
        <v>7</v>
      </c>
      <c r="P188" s="10"/>
      <c r="Q188" s="10"/>
      <c r="R188" s="10"/>
      <c r="S188" s="10"/>
      <c r="T188" s="10"/>
      <c r="U188" s="10"/>
      <c r="V188" s="10"/>
      <c r="W188" s="10">
        <v>7</v>
      </c>
      <c r="X188" s="10"/>
      <c r="Y188" s="10"/>
      <c r="Z188" s="10"/>
      <c r="AA188" s="10"/>
      <c r="AB188" s="17"/>
      <c r="AC188" s="17"/>
      <c r="AD188" s="17"/>
      <c r="AE188" s="17"/>
      <c r="AF188" s="17"/>
      <c r="AG188" s="17"/>
      <c r="AH188" s="17"/>
      <c r="AI188" s="17"/>
      <c r="AJ188" s="10"/>
      <c r="AK188" s="10"/>
      <c r="AL188" s="10"/>
      <c r="AM188" s="10"/>
      <c r="AN188" s="10"/>
      <c r="AO188" s="10"/>
      <c r="AP188" s="17" t="s">
        <v>370</v>
      </c>
      <c r="AQ188" s="17" t="s">
        <v>370</v>
      </c>
      <c r="AR188" s="9"/>
      <c r="AS188" s="85" t="s">
        <v>936</v>
      </c>
      <c r="AT188" s="58"/>
      <c r="AU188" s="48"/>
    </row>
    <row r="189" s="1" customFormat="1" ht="30" customHeight="1" spans="1:47">
      <c r="A189" s="16">
        <v>181</v>
      </c>
      <c r="B189" s="16" t="s">
        <v>58</v>
      </c>
      <c r="C189" s="74" t="s">
        <v>114</v>
      </c>
      <c r="D189" s="74" t="s">
        <v>937</v>
      </c>
      <c r="E189" s="78" t="s">
        <v>938</v>
      </c>
      <c r="F189" s="59" t="s">
        <v>125</v>
      </c>
      <c r="G189" s="16" t="s">
        <v>62</v>
      </c>
      <c r="H189" s="72"/>
      <c r="I189" s="72"/>
      <c r="J189" s="72"/>
      <c r="K189" s="85" t="s">
        <v>939</v>
      </c>
      <c r="L189" s="85" t="s">
        <v>928</v>
      </c>
      <c r="M189" s="88">
        <v>127.646651</v>
      </c>
      <c r="N189" s="25">
        <f t="shared" si="14"/>
        <v>76.5879906</v>
      </c>
      <c r="O189" s="22">
        <f t="shared" si="13"/>
        <v>90.48374</v>
      </c>
      <c r="P189" s="10"/>
      <c r="Q189" s="10"/>
      <c r="R189" s="10"/>
      <c r="S189" s="10"/>
      <c r="T189" s="10"/>
      <c r="U189" s="10"/>
      <c r="V189" s="10"/>
      <c r="W189" s="10">
        <v>90.48374</v>
      </c>
      <c r="X189" s="10"/>
      <c r="Y189" s="10"/>
      <c r="Z189" s="10"/>
      <c r="AA189" s="10"/>
      <c r="AB189" s="17"/>
      <c r="AC189" s="17"/>
      <c r="AD189" s="17"/>
      <c r="AE189" s="17"/>
      <c r="AF189" s="17"/>
      <c r="AG189" s="17"/>
      <c r="AH189" s="17"/>
      <c r="AI189" s="17"/>
      <c r="AJ189" s="10"/>
      <c r="AK189" s="10"/>
      <c r="AL189" s="10"/>
      <c r="AM189" s="10"/>
      <c r="AN189" s="10"/>
      <c r="AO189" s="10"/>
      <c r="AP189" s="17" t="s">
        <v>370</v>
      </c>
      <c r="AQ189" s="17" t="s">
        <v>370</v>
      </c>
      <c r="AR189" s="9"/>
      <c r="AS189" s="85" t="s">
        <v>940</v>
      </c>
      <c r="AT189" s="58"/>
      <c r="AU189" s="48"/>
    </row>
    <row r="190" s="1" customFormat="1" ht="30" customHeight="1" spans="1:47">
      <c r="A190" s="16">
        <v>182</v>
      </c>
      <c r="B190" s="16" t="s">
        <v>58</v>
      </c>
      <c r="C190" s="74" t="s">
        <v>309</v>
      </c>
      <c r="D190" s="74" t="s">
        <v>941</v>
      </c>
      <c r="E190" s="77" t="s">
        <v>942</v>
      </c>
      <c r="F190" s="59" t="s">
        <v>125</v>
      </c>
      <c r="G190" s="16" t="s">
        <v>62</v>
      </c>
      <c r="H190" s="72"/>
      <c r="I190" s="72"/>
      <c r="J190" s="72"/>
      <c r="K190" s="85" t="s">
        <v>943</v>
      </c>
      <c r="L190" s="85" t="s">
        <v>928</v>
      </c>
      <c r="M190" s="88">
        <v>118.0961</v>
      </c>
      <c r="N190" s="25">
        <f t="shared" si="14"/>
        <v>70.85766</v>
      </c>
      <c r="O190" s="22">
        <f t="shared" si="13"/>
        <v>85</v>
      </c>
      <c r="P190" s="10"/>
      <c r="Q190" s="10"/>
      <c r="R190" s="10"/>
      <c r="S190" s="10"/>
      <c r="T190" s="10"/>
      <c r="U190" s="10"/>
      <c r="V190" s="10"/>
      <c r="W190" s="10">
        <v>85</v>
      </c>
      <c r="X190" s="10"/>
      <c r="Y190" s="10"/>
      <c r="Z190" s="10"/>
      <c r="AA190" s="10"/>
      <c r="AB190" s="17"/>
      <c r="AC190" s="17"/>
      <c r="AD190" s="17"/>
      <c r="AE190" s="17"/>
      <c r="AF190" s="17"/>
      <c r="AG190" s="17"/>
      <c r="AH190" s="17"/>
      <c r="AI190" s="17"/>
      <c r="AJ190" s="10"/>
      <c r="AK190" s="10"/>
      <c r="AL190" s="10"/>
      <c r="AM190" s="10"/>
      <c r="AN190" s="10"/>
      <c r="AO190" s="10"/>
      <c r="AP190" s="17" t="s">
        <v>370</v>
      </c>
      <c r="AQ190" s="17" t="s">
        <v>370</v>
      </c>
      <c r="AR190" s="9"/>
      <c r="AS190" s="85" t="s">
        <v>944</v>
      </c>
      <c r="AT190" s="58"/>
      <c r="AU190" s="48"/>
    </row>
    <row r="191" s="1" customFormat="1" ht="30" customHeight="1" spans="1:47">
      <c r="A191" s="16">
        <v>183</v>
      </c>
      <c r="B191" s="16" t="s">
        <v>58</v>
      </c>
      <c r="C191" s="74" t="s">
        <v>235</v>
      </c>
      <c r="D191" s="74" t="s">
        <v>945</v>
      </c>
      <c r="E191" s="77" t="s">
        <v>946</v>
      </c>
      <c r="F191" s="59" t="s">
        <v>125</v>
      </c>
      <c r="G191" s="16" t="s">
        <v>62</v>
      </c>
      <c r="H191" s="72"/>
      <c r="I191" s="72"/>
      <c r="J191" s="72"/>
      <c r="K191" s="85" t="s">
        <v>947</v>
      </c>
      <c r="L191" s="85" t="s">
        <v>928</v>
      </c>
      <c r="M191" s="88">
        <v>64.8413</v>
      </c>
      <c r="N191" s="25">
        <f t="shared" si="14"/>
        <v>38.90478</v>
      </c>
      <c r="O191" s="22">
        <f t="shared" si="13"/>
        <v>46</v>
      </c>
      <c r="P191" s="10"/>
      <c r="Q191" s="10"/>
      <c r="R191" s="10"/>
      <c r="S191" s="10"/>
      <c r="T191" s="10"/>
      <c r="U191" s="10"/>
      <c r="V191" s="10"/>
      <c r="W191" s="10">
        <v>46</v>
      </c>
      <c r="X191" s="10"/>
      <c r="Y191" s="10"/>
      <c r="Z191" s="10"/>
      <c r="AA191" s="10"/>
      <c r="AB191" s="17"/>
      <c r="AC191" s="17"/>
      <c r="AD191" s="17"/>
      <c r="AE191" s="17"/>
      <c r="AF191" s="17"/>
      <c r="AG191" s="17"/>
      <c r="AH191" s="17"/>
      <c r="AI191" s="17"/>
      <c r="AJ191" s="10"/>
      <c r="AK191" s="10"/>
      <c r="AL191" s="10"/>
      <c r="AM191" s="10"/>
      <c r="AN191" s="10"/>
      <c r="AO191" s="10"/>
      <c r="AP191" s="17" t="s">
        <v>370</v>
      </c>
      <c r="AQ191" s="17" t="s">
        <v>370</v>
      </c>
      <c r="AR191" s="9"/>
      <c r="AS191" s="85" t="s">
        <v>948</v>
      </c>
      <c r="AT191" s="58"/>
      <c r="AU191" s="48"/>
    </row>
    <row r="192" s="1" customFormat="1" ht="30" customHeight="1" spans="1:47">
      <c r="A192" s="16">
        <v>184</v>
      </c>
      <c r="B192" s="16" t="s">
        <v>58</v>
      </c>
      <c r="C192" s="74" t="s">
        <v>100</v>
      </c>
      <c r="D192" s="74" t="s">
        <v>949</v>
      </c>
      <c r="E192" s="79" t="s">
        <v>950</v>
      </c>
      <c r="F192" s="59" t="s">
        <v>125</v>
      </c>
      <c r="G192" s="16" t="s">
        <v>62</v>
      </c>
      <c r="H192" s="72"/>
      <c r="I192" s="72"/>
      <c r="J192" s="72"/>
      <c r="K192" s="85" t="s">
        <v>951</v>
      </c>
      <c r="L192" s="85" t="s">
        <v>928</v>
      </c>
      <c r="M192" s="87">
        <v>31.0262</v>
      </c>
      <c r="N192" s="25">
        <f t="shared" si="14"/>
        <v>18.61572</v>
      </c>
      <c r="O192" s="22">
        <f t="shared" si="13"/>
        <v>22</v>
      </c>
      <c r="P192" s="10"/>
      <c r="Q192" s="10"/>
      <c r="R192" s="10"/>
      <c r="S192" s="10"/>
      <c r="T192" s="10"/>
      <c r="U192" s="10"/>
      <c r="V192" s="10"/>
      <c r="W192" s="10">
        <v>22</v>
      </c>
      <c r="X192" s="10"/>
      <c r="Y192" s="10"/>
      <c r="Z192" s="10"/>
      <c r="AA192" s="10"/>
      <c r="AB192" s="17"/>
      <c r="AC192" s="17"/>
      <c r="AD192" s="17"/>
      <c r="AE192" s="17"/>
      <c r="AF192" s="17"/>
      <c r="AG192" s="17"/>
      <c r="AH192" s="17"/>
      <c r="AI192" s="17"/>
      <c r="AJ192" s="10"/>
      <c r="AK192" s="10"/>
      <c r="AL192" s="10"/>
      <c r="AM192" s="10"/>
      <c r="AN192" s="10"/>
      <c r="AO192" s="10"/>
      <c r="AP192" s="17" t="s">
        <v>370</v>
      </c>
      <c r="AQ192" s="17" t="s">
        <v>370</v>
      </c>
      <c r="AR192" s="9"/>
      <c r="AS192" s="85" t="s">
        <v>952</v>
      </c>
      <c r="AT192" s="58"/>
      <c r="AU192" s="48"/>
    </row>
    <row r="193" s="1" customFormat="1" ht="30" customHeight="1" spans="1:47">
      <c r="A193" s="16">
        <v>185</v>
      </c>
      <c r="B193" s="16" t="s">
        <v>58</v>
      </c>
      <c r="C193" s="74" t="s">
        <v>100</v>
      </c>
      <c r="D193" s="74" t="s">
        <v>161</v>
      </c>
      <c r="E193" s="79" t="s">
        <v>953</v>
      </c>
      <c r="F193" s="59" t="s">
        <v>125</v>
      </c>
      <c r="G193" s="16" t="s">
        <v>62</v>
      </c>
      <c r="H193" s="72"/>
      <c r="I193" s="72"/>
      <c r="J193" s="72"/>
      <c r="K193" s="85" t="s">
        <v>954</v>
      </c>
      <c r="L193" s="85" t="s">
        <v>928</v>
      </c>
      <c r="M193" s="87">
        <v>14.091</v>
      </c>
      <c r="N193" s="25">
        <f t="shared" si="14"/>
        <v>8.4546</v>
      </c>
      <c r="O193" s="22">
        <f t="shared" si="13"/>
        <v>10</v>
      </c>
      <c r="P193" s="10"/>
      <c r="Q193" s="10"/>
      <c r="R193" s="10"/>
      <c r="S193" s="10"/>
      <c r="T193" s="10"/>
      <c r="U193" s="10"/>
      <c r="V193" s="10"/>
      <c r="W193" s="10">
        <v>10</v>
      </c>
      <c r="X193" s="10"/>
      <c r="Y193" s="10"/>
      <c r="Z193" s="10"/>
      <c r="AA193" s="10"/>
      <c r="AB193" s="17"/>
      <c r="AC193" s="17"/>
      <c r="AD193" s="17"/>
      <c r="AE193" s="17"/>
      <c r="AF193" s="17"/>
      <c r="AG193" s="17"/>
      <c r="AH193" s="17"/>
      <c r="AI193" s="17"/>
      <c r="AJ193" s="10"/>
      <c r="AK193" s="10"/>
      <c r="AL193" s="10"/>
      <c r="AM193" s="10"/>
      <c r="AN193" s="10"/>
      <c r="AO193" s="10"/>
      <c r="AP193" s="17" t="s">
        <v>370</v>
      </c>
      <c r="AQ193" s="17" t="s">
        <v>370</v>
      </c>
      <c r="AR193" s="9"/>
      <c r="AS193" s="85" t="s">
        <v>955</v>
      </c>
      <c r="AT193" s="58"/>
      <c r="AU193" s="48"/>
    </row>
    <row r="194" s="1" customFormat="1" ht="30" customHeight="1" spans="1:47">
      <c r="A194" s="16">
        <v>186</v>
      </c>
      <c r="B194" s="16" t="s">
        <v>58</v>
      </c>
      <c r="C194" s="17" t="s">
        <v>150</v>
      </c>
      <c r="D194" s="17" t="s">
        <v>956</v>
      </c>
      <c r="E194" s="19" t="s">
        <v>957</v>
      </c>
      <c r="F194" s="59" t="s">
        <v>125</v>
      </c>
      <c r="G194" s="16" t="s">
        <v>62</v>
      </c>
      <c r="H194" s="72"/>
      <c r="I194" s="72"/>
      <c r="J194" s="72"/>
      <c r="K194" s="85" t="s">
        <v>958</v>
      </c>
      <c r="L194" s="85" t="s">
        <v>928</v>
      </c>
      <c r="M194" s="98">
        <v>68.832</v>
      </c>
      <c r="N194" s="25">
        <f t="shared" ref="N194:N202" si="15">M194*0.6</f>
        <v>41.2992</v>
      </c>
      <c r="O194" s="22">
        <f t="shared" si="13"/>
        <v>50</v>
      </c>
      <c r="P194" s="10"/>
      <c r="Q194" s="10"/>
      <c r="R194" s="10"/>
      <c r="S194" s="10"/>
      <c r="T194" s="10"/>
      <c r="U194" s="10"/>
      <c r="V194" s="10"/>
      <c r="W194" s="10">
        <v>50</v>
      </c>
      <c r="X194" s="10"/>
      <c r="Y194" s="10"/>
      <c r="Z194" s="10"/>
      <c r="AA194" s="10"/>
      <c r="AB194" s="17"/>
      <c r="AC194" s="17"/>
      <c r="AD194" s="17"/>
      <c r="AE194" s="17"/>
      <c r="AF194" s="17"/>
      <c r="AG194" s="17"/>
      <c r="AH194" s="17"/>
      <c r="AI194" s="17"/>
      <c r="AJ194" s="10"/>
      <c r="AK194" s="10"/>
      <c r="AL194" s="10"/>
      <c r="AM194" s="10"/>
      <c r="AN194" s="10"/>
      <c r="AO194" s="10"/>
      <c r="AP194" s="17" t="s">
        <v>370</v>
      </c>
      <c r="AQ194" s="17" t="s">
        <v>370</v>
      </c>
      <c r="AR194" s="9"/>
      <c r="AS194" s="85" t="s">
        <v>959</v>
      </c>
      <c r="AT194" s="58"/>
      <c r="AU194" s="48"/>
    </row>
    <row r="195" s="1" customFormat="1" ht="30" customHeight="1" spans="1:47">
      <c r="A195" s="16">
        <v>187</v>
      </c>
      <c r="B195" s="16" t="s">
        <v>58</v>
      </c>
      <c r="C195" s="74" t="s">
        <v>75</v>
      </c>
      <c r="D195" s="74" t="s">
        <v>251</v>
      </c>
      <c r="E195" s="76" t="s">
        <v>960</v>
      </c>
      <c r="F195" s="59" t="s">
        <v>125</v>
      </c>
      <c r="G195" s="16" t="s">
        <v>62</v>
      </c>
      <c r="H195" s="72"/>
      <c r="I195" s="72"/>
      <c r="J195" s="72"/>
      <c r="K195" s="85" t="s">
        <v>961</v>
      </c>
      <c r="L195" s="85" t="s">
        <v>928</v>
      </c>
      <c r="M195" s="88">
        <v>82.2011</v>
      </c>
      <c r="N195" s="25">
        <f t="shared" si="15"/>
        <v>49.32066</v>
      </c>
      <c r="O195" s="22">
        <f t="shared" si="13"/>
        <v>60</v>
      </c>
      <c r="P195" s="10"/>
      <c r="Q195" s="10"/>
      <c r="R195" s="10"/>
      <c r="S195" s="10"/>
      <c r="T195" s="10"/>
      <c r="U195" s="10"/>
      <c r="V195" s="10"/>
      <c r="W195" s="10">
        <v>60</v>
      </c>
      <c r="X195" s="10"/>
      <c r="Y195" s="10"/>
      <c r="Z195" s="10"/>
      <c r="AA195" s="10"/>
      <c r="AB195" s="17"/>
      <c r="AC195" s="17"/>
      <c r="AD195" s="17"/>
      <c r="AE195" s="17"/>
      <c r="AF195" s="17"/>
      <c r="AG195" s="17"/>
      <c r="AH195" s="17"/>
      <c r="AI195" s="17"/>
      <c r="AJ195" s="10"/>
      <c r="AK195" s="10"/>
      <c r="AL195" s="10"/>
      <c r="AM195" s="10"/>
      <c r="AN195" s="10"/>
      <c r="AO195" s="10"/>
      <c r="AP195" s="17" t="s">
        <v>370</v>
      </c>
      <c r="AQ195" s="17" t="s">
        <v>370</v>
      </c>
      <c r="AR195" s="9"/>
      <c r="AS195" s="85" t="s">
        <v>962</v>
      </c>
      <c r="AT195" s="58"/>
      <c r="AU195" s="48"/>
    </row>
    <row r="196" s="1" customFormat="1" ht="30" customHeight="1" spans="1:47">
      <c r="A196" s="16">
        <v>188</v>
      </c>
      <c r="B196" s="16" t="s">
        <v>58</v>
      </c>
      <c r="C196" s="74" t="s">
        <v>174</v>
      </c>
      <c r="D196" s="74" t="s">
        <v>963</v>
      </c>
      <c r="E196" s="74" t="s">
        <v>964</v>
      </c>
      <c r="F196" s="59" t="s">
        <v>125</v>
      </c>
      <c r="G196" s="16" t="s">
        <v>62</v>
      </c>
      <c r="H196" s="72"/>
      <c r="I196" s="72"/>
      <c r="J196" s="72"/>
      <c r="K196" s="85" t="s">
        <v>965</v>
      </c>
      <c r="L196" s="85" t="s">
        <v>928</v>
      </c>
      <c r="M196" s="86">
        <v>12.1662</v>
      </c>
      <c r="N196" s="25">
        <f t="shared" si="15"/>
        <v>7.29972</v>
      </c>
      <c r="O196" s="22">
        <f t="shared" si="13"/>
        <v>10</v>
      </c>
      <c r="P196" s="10"/>
      <c r="Q196" s="10"/>
      <c r="R196" s="10"/>
      <c r="S196" s="10"/>
      <c r="T196" s="10"/>
      <c r="U196" s="10"/>
      <c r="V196" s="10"/>
      <c r="W196" s="10">
        <v>10</v>
      </c>
      <c r="X196" s="10"/>
      <c r="Y196" s="10"/>
      <c r="Z196" s="10"/>
      <c r="AA196" s="10"/>
      <c r="AB196" s="17"/>
      <c r="AC196" s="17"/>
      <c r="AD196" s="17"/>
      <c r="AE196" s="17"/>
      <c r="AF196" s="17"/>
      <c r="AG196" s="17"/>
      <c r="AH196" s="17"/>
      <c r="AI196" s="17"/>
      <c r="AJ196" s="10"/>
      <c r="AK196" s="10"/>
      <c r="AL196" s="10"/>
      <c r="AM196" s="10"/>
      <c r="AN196" s="10"/>
      <c r="AO196" s="10"/>
      <c r="AP196" s="17" t="s">
        <v>370</v>
      </c>
      <c r="AQ196" s="17" t="s">
        <v>370</v>
      </c>
      <c r="AR196" s="9"/>
      <c r="AS196" s="85" t="s">
        <v>966</v>
      </c>
      <c r="AT196" s="58"/>
      <c r="AU196" s="48"/>
    </row>
    <row r="197" s="1" customFormat="1" ht="30" customHeight="1" spans="1:47">
      <c r="A197" s="16">
        <v>189</v>
      </c>
      <c r="B197" s="16" t="s">
        <v>58</v>
      </c>
      <c r="C197" s="17" t="s">
        <v>89</v>
      </c>
      <c r="D197" s="17" t="s">
        <v>967</v>
      </c>
      <c r="E197" s="19" t="s">
        <v>968</v>
      </c>
      <c r="F197" s="59" t="s">
        <v>125</v>
      </c>
      <c r="G197" s="16" t="s">
        <v>62</v>
      </c>
      <c r="H197" s="72"/>
      <c r="I197" s="72"/>
      <c r="J197" s="72"/>
      <c r="K197" s="85" t="s">
        <v>969</v>
      </c>
      <c r="L197" s="85" t="s">
        <v>928</v>
      </c>
      <c r="M197" s="86">
        <v>17.9079</v>
      </c>
      <c r="N197" s="25">
        <f t="shared" si="15"/>
        <v>10.74474</v>
      </c>
      <c r="O197" s="22">
        <f t="shared" si="13"/>
        <v>12</v>
      </c>
      <c r="P197" s="10"/>
      <c r="Q197" s="10"/>
      <c r="R197" s="10"/>
      <c r="S197" s="10"/>
      <c r="T197" s="10"/>
      <c r="U197" s="10"/>
      <c r="V197" s="10"/>
      <c r="W197" s="10">
        <v>12</v>
      </c>
      <c r="X197" s="10"/>
      <c r="Y197" s="10"/>
      <c r="Z197" s="10"/>
      <c r="AA197" s="10"/>
      <c r="AB197" s="17"/>
      <c r="AC197" s="17"/>
      <c r="AD197" s="17"/>
      <c r="AE197" s="17"/>
      <c r="AF197" s="17"/>
      <c r="AG197" s="17"/>
      <c r="AH197" s="17"/>
      <c r="AI197" s="17"/>
      <c r="AJ197" s="10"/>
      <c r="AK197" s="10"/>
      <c r="AL197" s="10"/>
      <c r="AM197" s="10"/>
      <c r="AN197" s="10"/>
      <c r="AO197" s="10"/>
      <c r="AP197" s="17" t="s">
        <v>370</v>
      </c>
      <c r="AQ197" s="17" t="s">
        <v>370</v>
      </c>
      <c r="AR197" s="9"/>
      <c r="AS197" s="85" t="s">
        <v>970</v>
      </c>
      <c r="AT197" s="58"/>
      <c r="AU197" s="48"/>
    </row>
    <row r="198" s="1" customFormat="1" ht="30" customHeight="1" spans="1:47">
      <c r="A198" s="16">
        <v>190</v>
      </c>
      <c r="B198" s="16" t="s">
        <v>58</v>
      </c>
      <c r="C198" s="74" t="s">
        <v>83</v>
      </c>
      <c r="D198" s="74" t="s">
        <v>619</v>
      </c>
      <c r="E198" s="76" t="s">
        <v>971</v>
      </c>
      <c r="F198" s="59" t="s">
        <v>125</v>
      </c>
      <c r="G198" s="16" t="s">
        <v>62</v>
      </c>
      <c r="H198" s="72"/>
      <c r="I198" s="72"/>
      <c r="J198" s="72"/>
      <c r="K198" s="99" t="s">
        <v>972</v>
      </c>
      <c r="L198" s="85" t="s">
        <v>928</v>
      </c>
      <c r="M198" s="87">
        <v>71.927271</v>
      </c>
      <c r="N198" s="25">
        <f t="shared" si="15"/>
        <v>43.1563626</v>
      </c>
      <c r="O198" s="22">
        <f t="shared" si="13"/>
        <v>51</v>
      </c>
      <c r="P198" s="10"/>
      <c r="Q198" s="10"/>
      <c r="R198" s="10"/>
      <c r="S198" s="10"/>
      <c r="T198" s="10"/>
      <c r="U198" s="10"/>
      <c r="V198" s="10"/>
      <c r="W198" s="10">
        <v>51</v>
      </c>
      <c r="X198" s="10"/>
      <c r="Y198" s="10"/>
      <c r="Z198" s="10"/>
      <c r="AA198" s="10"/>
      <c r="AB198" s="17"/>
      <c r="AC198" s="17"/>
      <c r="AD198" s="17"/>
      <c r="AE198" s="17"/>
      <c r="AF198" s="17"/>
      <c r="AG198" s="17"/>
      <c r="AH198" s="17"/>
      <c r="AI198" s="17"/>
      <c r="AJ198" s="10"/>
      <c r="AK198" s="10"/>
      <c r="AL198" s="10"/>
      <c r="AM198" s="10"/>
      <c r="AN198" s="10"/>
      <c r="AO198" s="10"/>
      <c r="AP198" s="17" t="s">
        <v>370</v>
      </c>
      <c r="AQ198" s="17" t="s">
        <v>370</v>
      </c>
      <c r="AR198" s="9"/>
      <c r="AS198" s="99" t="s">
        <v>973</v>
      </c>
      <c r="AT198" s="58"/>
      <c r="AU198" s="48"/>
    </row>
    <row r="199" s="1" customFormat="1" ht="30" customHeight="1" spans="1:47">
      <c r="A199" s="16">
        <v>191</v>
      </c>
      <c r="B199" s="16" t="s">
        <v>58</v>
      </c>
      <c r="C199" s="74" t="s">
        <v>83</v>
      </c>
      <c r="D199" s="74" t="s">
        <v>974</v>
      </c>
      <c r="E199" s="77" t="s">
        <v>975</v>
      </c>
      <c r="F199" s="59" t="s">
        <v>125</v>
      </c>
      <c r="G199" s="16" t="s">
        <v>62</v>
      </c>
      <c r="H199" s="72"/>
      <c r="I199" s="72"/>
      <c r="J199" s="72"/>
      <c r="K199" s="99" t="s">
        <v>976</v>
      </c>
      <c r="L199" s="85" t="s">
        <v>928</v>
      </c>
      <c r="M199" s="87">
        <v>103.3982</v>
      </c>
      <c r="N199" s="25">
        <f t="shared" si="15"/>
        <v>62.03892</v>
      </c>
      <c r="O199" s="22">
        <f t="shared" si="13"/>
        <v>75</v>
      </c>
      <c r="P199" s="10"/>
      <c r="Q199" s="10"/>
      <c r="R199" s="10"/>
      <c r="S199" s="10"/>
      <c r="T199" s="10"/>
      <c r="U199" s="10"/>
      <c r="V199" s="10"/>
      <c r="W199" s="10">
        <v>75</v>
      </c>
      <c r="X199" s="10"/>
      <c r="Y199" s="10"/>
      <c r="Z199" s="10"/>
      <c r="AA199" s="10"/>
      <c r="AB199" s="17"/>
      <c r="AC199" s="17"/>
      <c r="AD199" s="17"/>
      <c r="AE199" s="17"/>
      <c r="AF199" s="17"/>
      <c r="AG199" s="17"/>
      <c r="AH199" s="17"/>
      <c r="AI199" s="17"/>
      <c r="AJ199" s="10"/>
      <c r="AK199" s="10"/>
      <c r="AL199" s="10"/>
      <c r="AM199" s="10"/>
      <c r="AN199" s="10"/>
      <c r="AO199" s="10"/>
      <c r="AP199" s="17" t="s">
        <v>370</v>
      </c>
      <c r="AQ199" s="17" t="s">
        <v>370</v>
      </c>
      <c r="AR199" s="9"/>
      <c r="AS199" s="99" t="s">
        <v>977</v>
      </c>
      <c r="AT199" s="58"/>
      <c r="AU199" s="48"/>
    </row>
    <row r="200" s="1" customFormat="1" ht="30" customHeight="1" spans="1:47">
      <c r="A200" s="16">
        <v>192</v>
      </c>
      <c r="B200" s="16" t="s">
        <v>58</v>
      </c>
      <c r="C200" s="74" t="s">
        <v>265</v>
      </c>
      <c r="D200" s="74" t="s">
        <v>864</v>
      </c>
      <c r="E200" s="76" t="s">
        <v>978</v>
      </c>
      <c r="F200" s="59" t="s">
        <v>125</v>
      </c>
      <c r="G200" s="16" t="s">
        <v>62</v>
      </c>
      <c r="H200" s="72"/>
      <c r="I200" s="72"/>
      <c r="J200" s="72"/>
      <c r="K200" s="85" t="s">
        <v>979</v>
      </c>
      <c r="L200" s="85" t="s">
        <v>928</v>
      </c>
      <c r="M200" s="88">
        <v>55.970242</v>
      </c>
      <c r="N200" s="25">
        <f t="shared" si="15"/>
        <v>33.5821452</v>
      </c>
      <c r="O200" s="22">
        <f t="shared" si="13"/>
        <v>40</v>
      </c>
      <c r="P200" s="10"/>
      <c r="Q200" s="10"/>
      <c r="R200" s="10"/>
      <c r="S200" s="10"/>
      <c r="T200" s="10"/>
      <c r="U200" s="10"/>
      <c r="V200" s="10"/>
      <c r="W200" s="10">
        <v>40</v>
      </c>
      <c r="X200" s="10"/>
      <c r="Y200" s="10"/>
      <c r="Z200" s="10"/>
      <c r="AA200" s="10"/>
      <c r="AB200" s="17"/>
      <c r="AC200" s="17"/>
      <c r="AD200" s="17"/>
      <c r="AE200" s="17"/>
      <c r="AF200" s="17"/>
      <c r="AG200" s="17"/>
      <c r="AH200" s="17"/>
      <c r="AI200" s="17"/>
      <c r="AJ200" s="10"/>
      <c r="AK200" s="10"/>
      <c r="AL200" s="10"/>
      <c r="AM200" s="10"/>
      <c r="AN200" s="10"/>
      <c r="AO200" s="10"/>
      <c r="AP200" s="17" t="s">
        <v>370</v>
      </c>
      <c r="AQ200" s="17" t="s">
        <v>370</v>
      </c>
      <c r="AR200" s="9"/>
      <c r="AS200" s="85" t="s">
        <v>980</v>
      </c>
      <c r="AT200" s="58"/>
      <c r="AU200" s="48"/>
    </row>
    <row r="201" s="1" customFormat="1" ht="30" customHeight="1" spans="1:47">
      <c r="A201" s="16">
        <v>193</v>
      </c>
      <c r="B201" s="16" t="s">
        <v>58</v>
      </c>
      <c r="C201" s="74" t="s">
        <v>143</v>
      </c>
      <c r="D201" s="74" t="s">
        <v>440</v>
      </c>
      <c r="E201" s="76" t="s">
        <v>981</v>
      </c>
      <c r="F201" s="59" t="s">
        <v>125</v>
      </c>
      <c r="G201" s="16" t="s">
        <v>62</v>
      </c>
      <c r="H201" s="72"/>
      <c r="I201" s="72"/>
      <c r="J201" s="72"/>
      <c r="K201" s="85" t="s">
        <v>982</v>
      </c>
      <c r="L201" s="85" t="s">
        <v>928</v>
      </c>
      <c r="M201" s="88">
        <v>67.7844</v>
      </c>
      <c r="N201" s="25">
        <f t="shared" si="15"/>
        <v>40.67064</v>
      </c>
      <c r="O201" s="22">
        <f t="shared" si="13"/>
        <v>50</v>
      </c>
      <c r="P201" s="10"/>
      <c r="Q201" s="10"/>
      <c r="R201" s="10"/>
      <c r="S201" s="10"/>
      <c r="T201" s="10"/>
      <c r="U201" s="10"/>
      <c r="V201" s="10"/>
      <c r="W201" s="10">
        <v>50</v>
      </c>
      <c r="X201" s="10"/>
      <c r="Y201" s="10"/>
      <c r="Z201" s="10"/>
      <c r="AA201" s="10"/>
      <c r="AB201" s="17"/>
      <c r="AC201" s="17"/>
      <c r="AD201" s="17"/>
      <c r="AE201" s="17"/>
      <c r="AF201" s="17"/>
      <c r="AG201" s="17"/>
      <c r="AH201" s="17"/>
      <c r="AI201" s="17"/>
      <c r="AJ201" s="10"/>
      <c r="AK201" s="10"/>
      <c r="AL201" s="10"/>
      <c r="AM201" s="10"/>
      <c r="AN201" s="10"/>
      <c r="AO201" s="10"/>
      <c r="AP201" s="17" t="s">
        <v>370</v>
      </c>
      <c r="AQ201" s="17" t="s">
        <v>370</v>
      </c>
      <c r="AR201" s="9"/>
      <c r="AS201" s="85" t="s">
        <v>983</v>
      </c>
      <c r="AT201" s="58"/>
      <c r="AU201" s="48"/>
    </row>
    <row r="202" s="1" customFormat="1" ht="30" customHeight="1" spans="1:47">
      <c r="A202" s="16">
        <v>194</v>
      </c>
      <c r="B202" s="16" t="s">
        <v>58</v>
      </c>
      <c r="C202" s="74" t="s">
        <v>143</v>
      </c>
      <c r="D202" s="74" t="s">
        <v>451</v>
      </c>
      <c r="E202" s="76" t="s">
        <v>984</v>
      </c>
      <c r="F202" s="59" t="s">
        <v>125</v>
      </c>
      <c r="G202" s="16" t="s">
        <v>62</v>
      </c>
      <c r="H202" s="72"/>
      <c r="I202" s="72"/>
      <c r="J202" s="72"/>
      <c r="K202" s="85" t="s">
        <v>985</v>
      </c>
      <c r="L202" s="85" t="s">
        <v>928</v>
      </c>
      <c r="M202" s="88">
        <v>20.7772</v>
      </c>
      <c r="N202" s="25">
        <f t="shared" si="15"/>
        <v>12.46632</v>
      </c>
      <c r="O202" s="22">
        <f t="shared" si="13"/>
        <v>15</v>
      </c>
      <c r="P202" s="10"/>
      <c r="Q202" s="10"/>
      <c r="R202" s="10"/>
      <c r="S202" s="10"/>
      <c r="T202" s="10"/>
      <c r="U202" s="10"/>
      <c r="V202" s="10"/>
      <c r="W202" s="10">
        <v>15</v>
      </c>
      <c r="X202" s="10"/>
      <c r="Y202" s="10"/>
      <c r="Z202" s="10"/>
      <c r="AA202" s="10"/>
      <c r="AB202" s="17"/>
      <c r="AC202" s="17"/>
      <c r="AD202" s="17"/>
      <c r="AE202" s="17"/>
      <c r="AF202" s="17"/>
      <c r="AG202" s="17"/>
      <c r="AH202" s="17"/>
      <c r="AI202" s="17"/>
      <c r="AJ202" s="10"/>
      <c r="AK202" s="10"/>
      <c r="AL202" s="10"/>
      <c r="AM202" s="10"/>
      <c r="AN202" s="10"/>
      <c r="AO202" s="10"/>
      <c r="AP202" s="17" t="s">
        <v>370</v>
      </c>
      <c r="AQ202" s="17" t="s">
        <v>370</v>
      </c>
      <c r="AR202" s="9"/>
      <c r="AS202" s="85" t="s">
        <v>986</v>
      </c>
      <c r="AT202" s="58"/>
      <c r="AU202" s="48"/>
    </row>
    <row r="203" s="1" customFormat="1" ht="30" customHeight="1" spans="1:47">
      <c r="A203" s="14" t="s">
        <v>56</v>
      </c>
      <c r="B203" s="15"/>
      <c r="C203" s="15"/>
      <c r="D203" s="15"/>
      <c r="E203" s="15"/>
      <c r="F203" s="15"/>
      <c r="G203" s="15"/>
      <c r="H203" s="15"/>
      <c r="I203" s="15"/>
      <c r="J203" s="15"/>
      <c r="K203" s="15"/>
      <c r="L203" s="21"/>
      <c r="M203" s="10">
        <f>SUM(M204:M253)</f>
        <v>6830.536441</v>
      </c>
      <c r="N203" s="10">
        <f t="shared" ref="N203:X203" si="16">SUM(N204:N253)</f>
        <v>6172</v>
      </c>
      <c r="O203" s="10">
        <f t="shared" si="16"/>
        <v>6172</v>
      </c>
      <c r="P203" s="10">
        <f t="shared" si="16"/>
        <v>5152</v>
      </c>
      <c r="Q203" s="10">
        <f t="shared" si="16"/>
        <v>0</v>
      </c>
      <c r="R203" s="10">
        <f t="shared" si="16"/>
        <v>0</v>
      </c>
      <c r="S203" s="10">
        <f t="shared" si="16"/>
        <v>924</v>
      </c>
      <c r="T203" s="10">
        <f t="shared" si="16"/>
        <v>0</v>
      </c>
      <c r="U203" s="10">
        <f t="shared" si="16"/>
        <v>96</v>
      </c>
      <c r="V203" s="10">
        <f t="shared" si="16"/>
        <v>0</v>
      </c>
      <c r="W203" s="10">
        <f t="shared" si="16"/>
        <v>0</v>
      </c>
      <c r="X203" s="10">
        <f t="shared" si="16"/>
        <v>0</v>
      </c>
      <c r="Y203" s="10">
        <f>SUM(Y204:Y234)</f>
        <v>0</v>
      </c>
      <c r="Z203" s="10">
        <f>SUM(Z204:Z234)</f>
        <v>0</v>
      </c>
      <c r="AA203" s="10">
        <f>SUM(AA204:AA234)</f>
        <v>0</v>
      </c>
      <c r="AB203" s="10">
        <f t="shared" ref="AA203:AO203" si="17">SUM(AB204:AB234)</f>
        <v>10075</v>
      </c>
      <c r="AC203" s="10">
        <f t="shared" si="17"/>
        <v>38204</v>
      </c>
      <c r="AD203" s="10">
        <f t="shared" si="17"/>
        <v>2782</v>
      </c>
      <c r="AE203" s="10">
        <f t="shared" si="17"/>
        <v>11524</v>
      </c>
      <c r="AF203" s="10">
        <f t="shared" si="17"/>
        <v>28</v>
      </c>
      <c r="AG203" s="10">
        <f t="shared" si="17"/>
        <v>117</v>
      </c>
      <c r="AH203" s="10">
        <f t="shared" si="17"/>
        <v>14</v>
      </c>
      <c r="AI203" s="10">
        <f t="shared" si="17"/>
        <v>20</v>
      </c>
      <c r="AJ203" s="10">
        <f t="shared" si="17"/>
        <v>0</v>
      </c>
      <c r="AK203" s="10">
        <f t="shared" si="17"/>
        <v>0</v>
      </c>
      <c r="AL203" s="10">
        <f t="shared" si="17"/>
        <v>0</v>
      </c>
      <c r="AM203" s="10">
        <f t="shared" si="17"/>
        <v>0</v>
      </c>
      <c r="AN203" s="10">
        <f t="shared" si="17"/>
        <v>0</v>
      </c>
      <c r="AO203" s="10">
        <f t="shared" si="17"/>
        <v>0</v>
      </c>
      <c r="AP203" s="17" t="s">
        <v>987</v>
      </c>
      <c r="AQ203" s="10"/>
      <c r="AR203" s="46"/>
      <c r="AS203" s="47"/>
      <c r="AT203" s="47"/>
      <c r="AU203" s="48"/>
    </row>
    <row r="204" s="1" customFormat="1" ht="50" customHeight="1" spans="1:50">
      <c r="A204" s="16">
        <v>195</v>
      </c>
      <c r="B204" s="16" t="s">
        <v>58</v>
      </c>
      <c r="C204" s="17" t="s">
        <v>59</v>
      </c>
      <c r="D204" s="17" t="s">
        <v>59</v>
      </c>
      <c r="E204" s="17" t="s">
        <v>988</v>
      </c>
      <c r="F204" s="17" t="s">
        <v>78</v>
      </c>
      <c r="G204" s="16" t="s">
        <v>62</v>
      </c>
      <c r="H204" s="16" t="s">
        <v>989</v>
      </c>
      <c r="I204" s="17">
        <v>1000</v>
      </c>
      <c r="J204" s="17"/>
      <c r="K204" s="19" t="s">
        <v>990</v>
      </c>
      <c r="L204" s="9" t="s">
        <v>425</v>
      </c>
      <c r="M204" s="22">
        <v>6</v>
      </c>
      <c r="N204" s="22">
        <f t="shared" ref="N204:N253" si="18">SUM(P204:X204)</f>
        <v>6</v>
      </c>
      <c r="O204" s="16">
        <f t="shared" ref="O204:O253" si="19">P204+Q204+R204+S204+T204+X204+Y204+Z204+AA204+U204+W204</f>
        <v>6</v>
      </c>
      <c r="P204" s="22">
        <v>6</v>
      </c>
      <c r="Q204" s="22"/>
      <c r="R204" s="22"/>
      <c r="S204" s="22"/>
      <c r="T204" s="22"/>
      <c r="U204" s="22"/>
      <c r="V204" s="22"/>
      <c r="W204" s="22"/>
      <c r="X204" s="22"/>
      <c r="Y204" s="22"/>
      <c r="Z204" s="22"/>
      <c r="AA204" s="22"/>
      <c r="AB204" s="17"/>
      <c r="AC204" s="17"/>
      <c r="AD204" s="17"/>
      <c r="AE204" s="17"/>
      <c r="AF204" s="17"/>
      <c r="AG204" s="17"/>
      <c r="AH204" s="17"/>
      <c r="AI204" s="17"/>
      <c r="AJ204" s="16"/>
      <c r="AK204" s="16"/>
      <c r="AL204" s="16"/>
      <c r="AM204" s="16"/>
      <c r="AN204" s="16"/>
      <c r="AO204" s="16"/>
      <c r="AP204" s="17" t="s">
        <v>987</v>
      </c>
      <c r="AQ204" s="17" t="s">
        <v>987</v>
      </c>
      <c r="AR204" s="9"/>
      <c r="AS204" s="19" t="s">
        <v>991</v>
      </c>
      <c r="AT204" s="50"/>
      <c r="AU204" s="56" t="s">
        <v>992</v>
      </c>
      <c r="AV204" s="103"/>
      <c r="AW204" s="103"/>
      <c r="AX204" s="103"/>
    </row>
    <row r="205" s="1" customFormat="1" ht="50" customHeight="1" spans="1:50">
      <c r="A205" s="16">
        <v>196</v>
      </c>
      <c r="B205" s="16" t="s">
        <v>58</v>
      </c>
      <c r="C205" s="17" t="s">
        <v>59</v>
      </c>
      <c r="D205" s="17" t="s">
        <v>59</v>
      </c>
      <c r="E205" s="17" t="s">
        <v>993</v>
      </c>
      <c r="F205" s="57" t="s">
        <v>125</v>
      </c>
      <c r="G205" s="16" t="s">
        <v>62</v>
      </c>
      <c r="H205" s="16" t="s">
        <v>605</v>
      </c>
      <c r="I205" s="17">
        <v>640</v>
      </c>
      <c r="J205" s="17">
        <v>640</v>
      </c>
      <c r="K205" s="19" t="s">
        <v>994</v>
      </c>
      <c r="L205" s="9" t="s">
        <v>425</v>
      </c>
      <c r="M205" s="22">
        <v>96</v>
      </c>
      <c r="N205" s="22">
        <f t="shared" si="18"/>
        <v>96</v>
      </c>
      <c r="O205" s="16">
        <f t="shared" si="19"/>
        <v>96</v>
      </c>
      <c r="P205" s="22"/>
      <c r="Q205" s="22"/>
      <c r="R205" s="22"/>
      <c r="S205" s="22"/>
      <c r="T205" s="22"/>
      <c r="U205" s="22">
        <v>96</v>
      </c>
      <c r="V205" s="22"/>
      <c r="W205" s="22"/>
      <c r="X205" s="22"/>
      <c r="Y205" s="22"/>
      <c r="Z205" s="22"/>
      <c r="AA205" s="22"/>
      <c r="AB205" s="17"/>
      <c r="AC205" s="17"/>
      <c r="AD205" s="17"/>
      <c r="AE205" s="17"/>
      <c r="AF205" s="17"/>
      <c r="AG205" s="17"/>
      <c r="AH205" s="17"/>
      <c r="AI205" s="17"/>
      <c r="AJ205" s="16"/>
      <c r="AK205" s="16"/>
      <c r="AL205" s="16"/>
      <c r="AM205" s="16"/>
      <c r="AN205" s="16"/>
      <c r="AO205" s="16"/>
      <c r="AP205" s="17" t="s">
        <v>987</v>
      </c>
      <c r="AQ205" s="17" t="s">
        <v>412</v>
      </c>
      <c r="AR205" s="9"/>
      <c r="AS205" s="19" t="s">
        <v>995</v>
      </c>
      <c r="AT205" s="50"/>
      <c r="AU205" s="56" t="s">
        <v>996</v>
      </c>
      <c r="AV205" s="103"/>
      <c r="AW205" s="103"/>
      <c r="AX205" s="103"/>
    </row>
    <row r="206" s="1" customFormat="1" ht="50" customHeight="1" spans="1:50">
      <c r="A206" s="16">
        <v>197</v>
      </c>
      <c r="B206" s="16" t="s">
        <v>58</v>
      </c>
      <c r="C206" s="17" t="s">
        <v>150</v>
      </c>
      <c r="D206" s="17" t="s">
        <v>223</v>
      </c>
      <c r="E206" s="17" t="s">
        <v>997</v>
      </c>
      <c r="F206" s="17" t="s">
        <v>78</v>
      </c>
      <c r="G206" s="16" t="s">
        <v>62</v>
      </c>
      <c r="H206" s="16" t="s">
        <v>27</v>
      </c>
      <c r="I206" s="17" t="s">
        <v>998</v>
      </c>
      <c r="J206" s="17">
        <v>1.62</v>
      </c>
      <c r="K206" s="19" t="s">
        <v>999</v>
      </c>
      <c r="L206" s="9" t="s">
        <v>425</v>
      </c>
      <c r="M206" s="22">
        <v>164.3009</v>
      </c>
      <c r="N206" s="22">
        <f t="shared" si="18"/>
        <v>149.5137</v>
      </c>
      <c r="O206" s="16">
        <f t="shared" si="19"/>
        <v>149.5137</v>
      </c>
      <c r="P206" s="22">
        <v>131.4407</v>
      </c>
      <c r="Q206" s="22"/>
      <c r="R206" s="22"/>
      <c r="S206" s="22">
        <v>18.073</v>
      </c>
      <c r="T206" s="22"/>
      <c r="U206" s="22"/>
      <c r="V206" s="22"/>
      <c r="W206" s="22"/>
      <c r="X206" s="22"/>
      <c r="Y206" s="22"/>
      <c r="Z206" s="22"/>
      <c r="AA206" s="22"/>
      <c r="AB206" s="17">
        <v>80</v>
      </c>
      <c r="AC206" s="17">
        <v>196</v>
      </c>
      <c r="AD206" s="17">
        <v>18</v>
      </c>
      <c r="AE206" s="17">
        <v>62</v>
      </c>
      <c r="AF206" s="17">
        <v>0</v>
      </c>
      <c r="AG206" s="17">
        <v>0</v>
      </c>
      <c r="AH206" s="17"/>
      <c r="AI206" s="17">
        <v>2</v>
      </c>
      <c r="AJ206" s="16"/>
      <c r="AK206" s="16"/>
      <c r="AL206" s="16"/>
      <c r="AM206" s="16"/>
      <c r="AN206" s="16"/>
      <c r="AO206" s="16"/>
      <c r="AP206" s="17" t="s">
        <v>987</v>
      </c>
      <c r="AQ206" s="17" t="s">
        <v>987</v>
      </c>
      <c r="AR206" s="9"/>
      <c r="AS206" s="19" t="s">
        <v>1000</v>
      </c>
      <c r="AT206" s="50"/>
      <c r="AU206" s="56" t="s">
        <v>1001</v>
      </c>
      <c r="AV206" s="103"/>
      <c r="AW206" s="103"/>
      <c r="AX206" s="103"/>
    </row>
    <row r="207" s="1" customFormat="1" ht="50" customHeight="1" spans="1:50">
      <c r="A207" s="16">
        <v>198</v>
      </c>
      <c r="B207" s="16" t="s">
        <v>58</v>
      </c>
      <c r="C207" s="17" t="s">
        <v>75</v>
      </c>
      <c r="D207" s="17" t="s">
        <v>1002</v>
      </c>
      <c r="E207" s="17" t="s">
        <v>1003</v>
      </c>
      <c r="F207" s="17" t="s">
        <v>78</v>
      </c>
      <c r="G207" s="16" t="s">
        <v>62</v>
      </c>
      <c r="H207" s="16" t="s">
        <v>27</v>
      </c>
      <c r="I207" s="17" t="s">
        <v>998</v>
      </c>
      <c r="J207" s="17">
        <v>4.686</v>
      </c>
      <c r="K207" s="19" t="s">
        <v>1004</v>
      </c>
      <c r="L207" s="9" t="s">
        <v>425</v>
      </c>
      <c r="M207" s="22">
        <v>205.410953</v>
      </c>
      <c r="N207" s="22">
        <f t="shared" si="18"/>
        <v>187.8694</v>
      </c>
      <c r="O207" s="16">
        <f t="shared" si="19"/>
        <v>187.8694</v>
      </c>
      <c r="P207" s="22">
        <v>162.2742</v>
      </c>
      <c r="Q207" s="22"/>
      <c r="R207" s="22"/>
      <c r="S207" s="22">
        <v>25.5952</v>
      </c>
      <c r="T207" s="22"/>
      <c r="U207" s="22"/>
      <c r="V207" s="22"/>
      <c r="W207" s="22"/>
      <c r="X207" s="22"/>
      <c r="Y207" s="22"/>
      <c r="Z207" s="22"/>
      <c r="AA207" s="22"/>
      <c r="AB207" s="17">
        <v>54</v>
      </c>
      <c r="AC207" s="17">
        <v>203</v>
      </c>
      <c r="AD207" s="17">
        <v>28</v>
      </c>
      <c r="AE207" s="17">
        <v>107</v>
      </c>
      <c r="AF207" s="17">
        <v>0</v>
      </c>
      <c r="AG207" s="17">
        <v>0</v>
      </c>
      <c r="AH207" s="17"/>
      <c r="AI207" s="17">
        <v>1</v>
      </c>
      <c r="AJ207" s="16"/>
      <c r="AK207" s="16"/>
      <c r="AL207" s="16"/>
      <c r="AM207" s="16"/>
      <c r="AN207" s="16"/>
      <c r="AO207" s="16"/>
      <c r="AP207" s="17" t="s">
        <v>987</v>
      </c>
      <c r="AQ207" s="17" t="s">
        <v>987</v>
      </c>
      <c r="AR207" s="9"/>
      <c r="AS207" s="19" t="s">
        <v>1005</v>
      </c>
      <c r="AT207" s="50"/>
      <c r="AU207" s="56" t="s">
        <v>1006</v>
      </c>
      <c r="AV207" s="103"/>
      <c r="AW207" s="103"/>
      <c r="AX207" s="103"/>
    </row>
    <row r="208" s="1" customFormat="1" ht="50" customHeight="1" spans="1:50">
      <c r="A208" s="16">
        <v>199</v>
      </c>
      <c r="B208" s="16" t="s">
        <v>58</v>
      </c>
      <c r="C208" s="17" t="s">
        <v>75</v>
      </c>
      <c r="D208" s="17" t="s">
        <v>76</v>
      </c>
      <c r="E208" s="17" t="s">
        <v>1007</v>
      </c>
      <c r="F208" s="17" t="s">
        <v>78</v>
      </c>
      <c r="G208" s="16" t="s">
        <v>62</v>
      </c>
      <c r="H208" s="16" t="s">
        <v>27</v>
      </c>
      <c r="I208" s="17" t="s">
        <v>998</v>
      </c>
      <c r="J208" s="17">
        <v>5.26</v>
      </c>
      <c r="K208" s="19" t="s">
        <v>1008</v>
      </c>
      <c r="L208" s="9" t="s">
        <v>425</v>
      </c>
      <c r="M208" s="22">
        <v>335.3196</v>
      </c>
      <c r="N208" s="22">
        <f t="shared" si="18"/>
        <v>301.7874</v>
      </c>
      <c r="O208" s="16">
        <f t="shared" si="19"/>
        <v>301.7874</v>
      </c>
      <c r="P208" s="22">
        <v>264.9023</v>
      </c>
      <c r="Q208" s="22"/>
      <c r="R208" s="22"/>
      <c r="S208" s="22">
        <v>36.8851</v>
      </c>
      <c r="T208" s="22"/>
      <c r="U208" s="22"/>
      <c r="V208" s="22"/>
      <c r="W208" s="22"/>
      <c r="X208" s="22"/>
      <c r="Y208" s="22"/>
      <c r="Z208" s="22"/>
      <c r="AA208" s="22"/>
      <c r="AB208" s="17">
        <v>139</v>
      </c>
      <c r="AC208" s="17">
        <v>459</v>
      </c>
      <c r="AD208" s="17">
        <v>27</v>
      </c>
      <c r="AE208" s="17">
        <v>98</v>
      </c>
      <c r="AF208" s="17">
        <v>0</v>
      </c>
      <c r="AG208" s="17">
        <v>0</v>
      </c>
      <c r="AH208" s="17"/>
      <c r="AI208" s="17">
        <v>1</v>
      </c>
      <c r="AJ208" s="16"/>
      <c r="AK208" s="16"/>
      <c r="AL208" s="16"/>
      <c r="AM208" s="16"/>
      <c r="AN208" s="16"/>
      <c r="AO208" s="16"/>
      <c r="AP208" s="17" t="s">
        <v>987</v>
      </c>
      <c r="AQ208" s="17" t="s">
        <v>987</v>
      </c>
      <c r="AR208" s="9"/>
      <c r="AS208" s="19" t="s">
        <v>1009</v>
      </c>
      <c r="AT208" s="50"/>
      <c r="AU208" s="56" t="s">
        <v>1010</v>
      </c>
      <c r="AV208" s="103"/>
      <c r="AW208" s="103"/>
      <c r="AX208" s="103"/>
    </row>
    <row r="209" s="1" customFormat="1" ht="50" customHeight="1" spans="1:50">
      <c r="A209" s="16">
        <v>200</v>
      </c>
      <c r="B209" s="16" t="s">
        <v>58</v>
      </c>
      <c r="C209" s="17" t="s">
        <v>309</v>
      </c>
      <c r="D209" s="17" t="s">
        <v>712</v>
      </c>
      <c r="E209" s="17" t="s">
        <v>1011</v>
      </c>
      <c r="F209" s="17" t="s">
        <v>78</v>
      </c>
      <c r="G209" s="16" t="s">
        <v>62</v>
      </c>
      <c r="H209" s="16" t="s">
        <v>27</v>
      </c>
      <c r="I209" s="17" t="s">
        <v>998</v>
      </c>
      <c r="J209" s="17">
        <v>3.5</v>
      </c>
      <c r="K209" s="19" t="s">
        <v>1012</v>
      </c>
      <c r="L209" s="9" t="s">
        <v>425</v>
      </c>
      <c r="M209" s="22">
        <v>98.624999</v>
      </c>
      <c r="N209" s="22">
        <f t="shared" si="18"/>
        <v>89.7486</v>
      </c>
      <c r="O209" s="16">
        <f t="shared" si="19"/>
        <v>89.7486</v>
      </c>
      <c r="P209" s="22">
        <v>78.8999</v>
      </c>
      <c r="Q209" s="22"/>
      <c r="R209" s="22"/>
      <c r="S209" s="22">
        <v>10.8487</v>
      </c>
      <c r="T209" s="22"/>
      <c r="U209" s="22"/>
      <c r="V209" s="22"/>
      <c r="W209" s="22"/>
      <c r="X209" s="22"/>
      <c r="Y209" s="22"/>
      <c r="Z209" s="22"/>
      <c r="AA209" s="22"/>
      <c r="AB209" s="17">
        <v>81</v>
      </c>
      <c r="AC209" s="17">
        <v>444</v>
      </c>
      <c r="AD209" s="17">
        <v>37</v>
      </c>
      <c r="AE209" s="17">
        <v>202</v>
      </c>
      <c r="AF209" s="17">
        <v>0</v>
      </c>
      <c r="AG209" s="17">
        <v>0</v>
      </c>
      <c r="AH209" s="17"/>
      <c r="AI209" s="17">
        <v>1</v>
      </c>
      <c r="AJ209" s="16"/>
      <c r="AK209" s="16"/>
      <c r="AL209" s="16"/>
      <c r="AM209" s="16"/>
      <c r="AN209" s="16"/>
      <c r="AO209" s="16"/>
      <c r="AP209" s="17" t="s">
        <v>987</v>
      </c>
      <c r="AQ209" s="17" t="s">
        <v>987</v>
      </c>
      <c r="AR209" s="9"/>
      <c r="AS209" s="104" t="s">
        <v>1013</v>
      </c>
      <c r="AT209" s="50"/>
      <c r="AU209" s="56" t="s">
        <v>1014</v>
      </c>
      <c r="AV209" s="103"/>
      <c r="AW209" s="103"/>
      <c r="AX209" s="103"/>
    </row>
    <row r="210" s="1" customFormat="1" ht="50" customHeight="1" spans="1:50">
      <c r="A210" s="16">
        <v>201</v>
      </c>
      <c r="B210" s="16" t="s">
        <v>58</v>
      </c>
      <c r="C210" s="17" t="s">
        <v>174</v>
      </c>
      <c r="D210" s="17" t="s">
        <v>1015</v>
      </c>
      <c r="E210" s="17" t="s">
        <v>1016</v>
      </c>
      <c r="F210" s="17" t="s">
        <v>78</v>
      </c>
      <c r="G210" s="16" t="s">
        <v>62</v>
      </c>
      <c r="H210" s="16" t="s">
        <v>27</v>
      </c>
      <c r="I210" s="17" t="s">
        <v>998</v>
      </c>
      <c r="J210" s="17">
        <v>2.642</v>
      </c>
      <c r="K210" s="19" t="s">
        <v>1017</v>
      </c>
      <c r="L210" s="9" t="s">
        <v>425</v>
      </c>
      <c r="M210" s="22">
        <v>149.313</v>
      </c>
      <c r="N210" s="22">
        <f t="shared" si="18"/>
        <v>134.3817</v>
      </c>
      <c r="O210" s="16">
        <f t="shared" si="19"/>
        <v>134.3817</v>
      </c>
      <c r="P210" s="22">
        <v>119.4504</v>
      </c>
      <c r="Q210" s="22"/>
      <c r="R210" s="22"/>
      <c r="S210" s="22">
        <v>14.9313</v>
      </c>
      <c r="T210" s="22"/>
      <c r="U210" s="22"/>
      <c r="V210" s="22"/>
      <c r="W210" s="22"/>
      <c r="X210" s="22"/>
      <c r="Y210" s="22"/>
      <c r="Z210" s="22"/>
      <c r="AA210" s="22"/>
      <c r="AB210" s="17">
        <v>623</v>
      </c>
      <c r="AC210" s="17">
        <v>2355</v>
      </c>
      <c r="AD210" s="17">
        <v>156</v>
      </c>
      <c r="AE210" s="17">
        <v>598</v>
      </c>
      <c r="AF210" s="17">
        <v>0</v>
      </c>
      <c r="AG210" s="17">
        <v>0</v>
      </c>
      <c r="AH210" s="17"/>
      <c r="AI210" s="17">
        <v>1</v>
      </c>
      <c r="AJ210" s="16"/>
      <c r="AK210" s="16"/>
      <c r="AL210" s="16"/>
      <c r="AM210" s="16"/>
      <c r="AN210" s="16"/>
      <c r="AO210" s="16"/>
      <c r="AP210" s="17" t="s">
        <v>987</v>
      </c>
      <c r="AQ210" s="17" t="s">
        <v>987</v>
      </c>
      <c r="AR210" s="9"/>
      <c r="AS210" s="104" t="s">
        <v>1018</v>
      </c>
      <c r="AT210" s="50"/>
      <c r="AU210" s="56" t="s">
        <v>1019</v>
      </c>
      <c r="AV210" s="103"/>
      <c r="AW210" s="103"/>
      <c r="AX210" s="103"/>
    </row>
    <row r="211" s="1" customFormat="1" ht="50" customHeight="1" spans="1:50">
      <c r="A211" s="16">
        <v>202</v>
      </c>
      <c r="B211" s="16" t="s">
        <v>58</v>
      </c>
      <c r="C211" s="17" t="s">
        <v>174</v>
      </c>
      <c r="D211" s="17" t="s">
        <v>1020</v>
      </c>
      <c r="E211" s="17" t="s">
        <v>1021</v>
      </c>
      <c r="F211" s="17" t="s">
        <v>78</v>
      </c>
      <c r="G211" s="16" t="s">
        <v>62</v>
      </c>
      <c r="H211" s="16" t="s">
        <v>27</v>
      </c>
      <c r="I211" s="17" t="s">
        <v>998</v>
      </c>
      <c r="J211" s="17">
        <v>3.9557952</v>
      </c>
      <c r="K211" s="19" t="s">
        <v>1022</v>
      </c>
      <c r="L211" s="9" t="s">
        <v>425</v>
      </c>
      <c r="M211" s="22">
        <v>297.965378</v>
      </c>
      <c r="N211" s="22">
        <f t="shared" si="18"/>
        <v>271.1484</v>
      </c>
      <c r="O211" s="16">
        <f t="shared" si="19"/>
        <v>271.1484</v>
      </c>
      <c r="P211" s="22">
        <v>238.3723</v>
      </c>
      <c r="Q211" s="22"/>
      <c r="R211" s="22"/>
      <c r="S211" s="22">
        <v>32.7761</v>
      </c>
      <c r="T211" s="22"/>
      <c r="U211" s="22"/>
      <c r="V211" s="22"/>
      <c r="W211" s="22"/>
      <c r="X211" s="22"/>
      <c r="Y211" s="22"/>
      <c r="Z211" s="22"/>
      <c r="AA211" s="22"/>
      <c r="AB211" s="17">
        <v>514</v>
      </c>
      <c r="AC211" s="17">
        <v>1776</v>
      </c>
      <c r="AD211" s="17">
        <v>111</v>
      </c>
      <c r="AE211" s="17">
        <v>442</v>
      </c>
      <c r="AF211" s="17">
        <v>0</v>
      </c>
      <c r="AG211" s="17">
        <v>0</v>
      </c>
      <c r="AH211" s="17">
        <v>1</v>
      </c>
      <c r="AI211" s="17"/>
      <c r="AJ211" s="16"/>
      <c r="AK211" s="16"/>
      <c r="AL211" s="16"/>
      <c r="AM211" s="16"/>
      <c r="AN211" s="16"/>
      <c r="AO211" s="16"/>
      <c r="AP211" s="17" t="s">
        <v>987</v>
      </c>
      <c r="AQ211" s="17" t="s">
        <v>987</v>
      </c>
      <c r="AR211" s="9"/>
      <c r="AS211" s="104" t="s">
        <v>1023</v>
      </c>
      <c r="AT211" s="50"/>
      <c r="AU211" s="56" t="s">
        <v>1024</v>
      </c>
      <c r="AV211" s="103"/>
      <c r="AW211" s="103"/>
      <c r="AX211" s="103"/>
    </row>
    <row r="212" s="1" customFormat="1" ht="50" customHeight="1" spans="1:50">
      <c r="A212" s="16">
        <v>203</v>
      </c>
      <c r="B212" s="16" t="s">
        <v>58</v>
      </c>
      <c r="C212" s="17" t="s">
        <v>174</v>
      </c>
      <c r="D212" s="17" t="s">
        <v>1025</v>
      </c>
      <c r="E212" s="17" t="s">
        <v>1026</v>
      </c>
      <c r="F212" s="17" t="s">
        <v>78</v>
      </c>
      <c r="G212" s="16" t="s">
        <v>62</v>
      </c>
      <c r="H212" s="16" t="s">
        <v>27</v>
      </c>
      <c r="I212" s="17" t="s">
        <v>998</v>
      </c>
      <c r="J212" s="17">
        <v>2.909784</v>
      </c>
      <c r="K212" s="19" t="s">
        <v>1027</v>
      </c>
      <c r="L212" s="9" t="s">
        <v>425</v>
      </c>
      <c r="M212" s="22">
        <v>263.649768</v>
      </c>
      <c r="N212" s="22">
        <f t="shared" si="18"/>
        <v>239.9211</v>
      </c>
      <c r="O212" s="16">
        <f t="shared" si="19"/>
        <v>239.9211</v>
      </c>
      <c r="P212" s="22">
        <v>210.9197</v>
      </c>
      <c r="Q212" s="22"/>
      <c r="R212" s="22"/>
      <c r="S212" s="22">
        <v>29.0014</v>
      </c>
      <c r="T212" s="22"/>
      <c r="U212" s="22"/>
      <c r="V212" s="22"/>
      <c r="W212" s="22"/>
      <c r="X212" s="22"/>
      <c r="Y212" s="22"/>
      <c r="Z212" s="22"/>
      <c r="AA212" s="22"/>
      <c r="AB212" s="17">
        <v>514</v>
      </c>
      <c r="AC212" s="17">
        <v>1776</v>
      </c>
      <c r="AD212" s="17">
        <v>111</v>
      </c>
      <c r="AE212" s="17">
        <v>442</v>
      </c>
      <c r="AF212" s="17">
        <v>0</v>
      </c>
      <c r="AG212" s="17">
        <v>0</v>
      </c>
      <c r="AH212" s="17"/>
      <c r="AI212" s="17">
        <v>1</v>
      </c>
      <c r="AJ212" s="16"/>
      <c r="AK212" s="16"/>
      <c r="AL212" s="16"/>
      <c r="AM212" s="16"/>
      <c r="AN212" s="16"/>
      <c r="AO212" s="16"/>
      <c r="AP212" s="17" t="s">
        <v>987</v>
      </c>
      <c r="AQ212" s="17" t="s">
        <v>987</v>
      </c>
      <c r="AR212" s="9"/>
      <c r="AS212" s="104" t="s">
        <v>1023</v>
      </c>
      <c r="AT212" s="50"/>
      <c r="AU212" s="56" t="s">
        <v>1028</v>
      </c>
      <c r="AV212" s="103"/>
      <c r="AW212" s="103"/>
      <c r="AX212" s="103"/>
    </row>
    <row r="213" s="1" customFormat="1" ht="50" customHeight="1" spans="1:50">
      <c r="A213" s="16">
        <v>204</v>
      </c>
      <c r="B213" s="16" t="s">
        <v>58</v>
      </c>
      <c r="C213" s="17" t="s">
        <v>174</v>
      </c>
      <c r="D213" s="17" t="s">
        <v>1020</v>
      </c>
      <c r="E213" s="17" t="s">
        <v>1029</v>
      </c>
      <c r="F213" s="17" t="s">
        <v>78</v>
      </c>
      <c r="G213" s="16" t="s">
        <v>62</v>
      </c>
      <c r="H213" s="16" t="s">
        <v>146</v>
      </c>
      <c r="I213" s="17" t="s">
        <v>1030</v>
      </c>
      <c r="J213" s="17">
        <v>10517.45</v>
      </c>
      <c r="K213" s="19" t="s">
        <v>1031</v>
      </c>
      <c r="L213" s="9" t="s">
        <v>425</v>
      </c>
      <c r="M213" s="22">
        <v>172.204996</v>
      </c>
      <c r="N213" s="22">
        <f t="shared" si="18"/>
        <v>156.7064</v>
      </c>
      <c r="O213" s="16">
        <f t="shared" si="19"/>
        <v>156.7064</v>
      </c>
      <c r="P213" s="22">
        <v>137.7639</v>
      </c>
      <c r="Q213" s="22"/>
      <c r="R213" s="22"/>
      <c r="S213" s="22">
        <v>18.9425</v>
      </c>
      <c r="T213" s="22"/>
      <c r="U213" s="22"/>
      <c r="V213" s="22"/>
      <c r="W213" s="22"/>
      <c r="X213" s="22"/>
      <c r="Y213" s="22"/>
      <c r="Z213" s="22"/>
      <c r="AA213" s="22"/>
      <c r="AB213" s="17">
        <v>514</v>
      </c>
      <c r="AC213" s="17">
        <v>1776</v>
      </c>
      <c r="AD213" s="17">
        <v>111</v>
      </c>
      <c r="AE213" s="17">
        <v>442</v>
      </c>
      <c r="AF213" s="17">
        <v>0</v>
      </c>
      <c r="AG213" s="17">
        <v>0</v>
      </c>
      <c r="AH213" s="17">
        <v>1</v>
      </c>
      <c r="AI213" s="17">
        <v>0</v>
      </c>
      <c r="AJ213" s="16"/>
      <c r="AK213" s="16"/>
      <c r="AL213" s="16"/>
      <c r="AM213" s="16"/>
      <c r="AN213" s="16"/>
      <c r="AO213" s="16"/>
      <c r="AP213" s="17" t="s">
        <v>987</v>
      </c>
      <c r="AQ213" s="17" t="s">
        <v>987</v>
      </c>
      <c r="AR213" s="9"/>
      <c r="AS213" s="104" t="s">
        <v>1023</v>
      </c>
      <c r="AT213" s="50"/>
      <c r="AU213" s="56" t="s">
        <v>1032</v>
      </c>
      <c r="AV213" s="103"/>
      <c r="AW213" s="103"/>
      <c r="AX213" s="103"/>
    </row>
    <row r="214" s="1" customFormat="1" ht="50" customHeight="1" spans="1:50">
      <c r="A214" s="16">
        <v>205</v>
      </c>
      <c r="B214" s="16" t="s">
        <v>58</v>
      </c>
      <c r="C214" s="17" t="s">
        <v>174</v>
      </c>
      <c r="D214" s="17" t="s">
        <v>963</v>
      </c>
      <c r="E214" s="17" t="s">
        <v>1033</v>
      </c>
      <c r="F214" s="17" t="s">
        <v>78</v>
      </c>
      <c r="G214" s="16" t="s">
        <v>62</v>
      </c>
      <c r="H214" s="16" t="s">
        <v>27</v>
      </c>
      <c r="I214" s="17" t="s">
        <v>998</v>
      </c>
      <c r="J214" s="17">
        <v>3.84</v>
      </c>
      <c r="K214" s="19" t="s">
        <v>1034</v>
      </c>
      <c r="L214" s="9" t="s">
        <v>425</v>
      </c>
      <c r="M214" s="22">
        <v>341.704799</v>
      </c>
      <c r="N214" s="22">
        <f t="shared" si="18"/>
        <v>311.5341</v>
      </c>
      <c r="O214" s="16">
        <f t="shared" si="19"/>
        <v>311.5341</v>
      </c>
      <c r="P214" s="22">
        <v>269.9466</v>
      </c>
      <c r="Q214" s="22"/>
      <c r="R214" s="22"/>
      <c r="S214" s="22">
        <v>41.5875</v>
      </c>
      <c r="T214" s="22"/>
      <c r="U214" s="22"/>
      <c r="V214" s="22"/>
      <c r="W214" s="22"/>
      <c r="X214" s="22"/>
      <c r="Y214" s="22"/>
      <c r="Z214" s="22"/>
      <c r="AA214" s="22"/>
      <c r="AB214" s="17">
        <v>514</v>
      </c>
      <c r="AC214" s="17">
        <v>1776</v>
      </c>
      <c r="AD214" s="17">
        <v>111</v>
      </c>
      <c r="AE214" s="17">
        <v>442</v>
      </c>
      <c r="AF214" s="17">
        <v>0</v>
      </c>
      <c r="AG214" s="17">
        <v>0</v>
      </c>
      <c r="AH214" s="17">
        <v>1</v>
      </c>
      <c r="AI214" s="17"/>
      <c r="AJ214" s="16"/>
      <c r="AK214" s="16"/>
      <c r="AL214" s="16"/>
      <c r="AM214" s="16"/>
      <c r="AN214" s="16"/>
      <c r="AO214" s="16"/>
      <c r="AP214" s="17" t="s">
        <v>987</v>
      </c>
      <c r="AQ214" s="17" t="s">
        <v>987</v>
      </c>
      <c r="AR214" s="9"/>
      <c r="AS214" s="104" t="s">
        <v>1023</v>
      </c>
      <c r="AT214" s="50"/>
      <c r="AU214" s="56" t="s">
        <v>1035</v>
      </c>
      <c r="AV214" s="103"/>
      <c r="AW214" s="103"/>
      <c r="AX214" s="103"/>
    </row>
    <row r="215" s="1" customFormat="1" ht="50" customHeight="1" spans="1:50">
      <c r="A215" s="16">
        <v>206</v>
      </c>
      <c r="B215" s="16" t="s">
        <v>58</v>
      </c>
      <c r="C215" s="17" t="s">
        <v>89</v>
      </c>
      <c r="D215" s="17" t="s">
        <v>1036</v>
      </c>
      <c r="E215" s="17" t="s">
        <v>1037</v>
      </c>
      <c r="F215" s="17" t="s">
        <v>78</v>
      </c>
      <c r="G215" s="16" t="s">
        <v>62</v>
      </c>
      <c r="H215" s="16" t="s">
        <v>27</v>
      </c>
      <c r="I215" s="17" t="s">
        <v>998</v>
      </c>
      <c r="J215" s="17">
        <v>2.19</v>
      </c>
      <c r="K215" s="19" t="s">
        <v>1038</v>
      </c>
      <c r="L215" s="9" t="s">
        <v>425</v>
      </c>
      <c r="M215" s="22">
        <v>247.3213</v>
      </c>
      <c r="N215" s="22">
        <f t="shared" si="18"/>
        <v>225.062</v>
      </c>
      <c r="O215" s="16">
        <f t="shared" si="19"/>
        <v>225.062</v>
      </c>
      <c r="P215" s="22">
        <v>197.8567</v>
      </c>
      <c r="Q215" s="22"/>
      <c r="R215" s="22"/>
      <c r="S215" s="22">
        <v>27.2053</v>
      </c>
      <c r="T215" s="22"/>
      <c r="U215" s="22"/>
      <c r="V215" s="22"/>
      <c r="W215" s="22"/>
      <c r="X215" s="22"/>
      <c r="Y215" s="22"/>
      <c r="Z215" s="22"/>
      <c r="AA215" s="22"/>
      <c r="AB215" s="17">
        <v>399</v>
      </c>
      <c r="AC215" s="17">
        <v>1617</v>
      </c>
      <c r="AD215" s="17">
        <v>114</v>
      </c>
      <c r="AE215" s="17">
        <v>516</v>
      </c>
      <c r="AF215" s="17">
        <v>0</v>
      </c>
      <c r="AG215" s="17">
        <v>0</v>
      </c>
      <c r="AH215" s="17"/>
      <c r="AI215" s="17">
        <v>1</v>
      </c>
      <c r="AJ215" s="16"/>
      <c r="AK215" s="16"/>
      <c r="AL215" s="16"/>
      <c r="AM215" s="16"/>
      <c r="AN215" s="16"/>
      <c r="AO215" s="16"/>
      <c r="AP215" s="17" t="s">
        <v>987</v>
      </c>
      <c r="AQ215" s="17" t="s">
        <v>987</v>
      </c>
      <c r="AR215" s="9"/>
      <c r="AS215" s="104" t="s">
        <v>1039</v>
      </c>
      <c r="AT215" s="50"/>
      <c r="AU215" s="56" t="s">
        <v>1040</v>
      </c>
      <c r="AV215" s="103"/>
      <c r="AW215" s="103"/>
      <c r="AX215" s="103"/>
    </row>
    <row r="216" s="1" customFormat="1" ht="50" customHeight="1" spans="1:50">
      <c r="A216" s="16">
        <v>207</v>
      </c>
      <c r="B216" s="16" t="s">
        <v>58</v>
      </c>
      <c r="C216" s="17" t="s">
        <v>174</v>
      </c>
      <c r="D216" s="17" t="s">
        <v>1020</v>
      </c>
      <c r="E216" s="17" t="s">
        <v>1041</v>
      </c>
      <c r="F216" s="17" t="s">
        <v>78</v>
      </c>
      <c r="G216" s="16" t="s">
        <v>62</v>
      </c>
      <c r="H216" s="16" t="s">
        <v>27</v>
      </c>
      <c r="I216" s="17" t="s">
        <v>998</v>
      </c>
      <c r="J216" s="17">
        <v>12.7</v>
      </c>
      <c r="K216" s="19" t="s">
        <v>1042</v>
      </c>
      <c r="L216" s="9" t="s">
        <v>425</v>
      </c>
      <c r="M216" s="22">
        <v>158.5609</v>
      </c>
      <c r="N216" s="22">
        <f t="shared" si="18"/>
        <v>153.2068</v>
      </c>
      <c r="O216" s="16">
        <f t="shared" si="19"/>
        <v>153.2068</v>
      </c>
      <c r="P216" s="22">
        <v>153.2068</v>
      </c>
      <c r="Q216" s="22"/>
      <c r="R216" s="22"/>
      <c r="S216" s="22"/>
      <c r="T216" s="22"/>
      <c r="U216" s="22"/>
      <c r="V216" s="22"/>
      <c r="W216" s="22"/>
      <c r="X216" s="22"/>
      <c r="Y216" s="22"/>
      <c r="Z216" s="22"/>
      <c r="AA216" s="22"/>
      <c r="AB216" s="17">
        <v>514</v>
      </c>
      <c r="AC216" s="17">
        <v>1776</v>
      </c>
      <c r="AD216" s="17">
        <v>111</v>
      </c>
      <c r="AE216" s="17">
        <v>442</v>
      </c>
      <c r="AF216" s="17">
        <v>0</v>
      </c>
      <c r="AG216" s="17">
        <v>0</v>
      </c>
      <c r="AH216" s="17">
        <v>1</v>
      </c>
      <c r="AI216" s="17">
        <v>0</v>
      </c>
      <c r="AJ216" s="16"/>
      <c r="AK216" s="16"/>
      <c r="AL216" s="16"/>
      <c r="AM216" s="16"/>
      <c r="AN216" s="16"/>
      <c r="AO216" s="16"/>
      <c r="AP216" s="17" t="s">
        <v>987</v>
      </c>
      <c r="AQ216" s="17" t="s">
        <v>987</v>
      </c>
      <c r="AR216" s="9"/>
      <c r="AS216" s="104" t="s">
        <v>1043</v>
      </c>
      <c r="AT216" s="50"/>
      <c r="AU216" s="56" t="s">
        <v>1044</v>
      </c>
      <c r="AV216" s="103"/>
      <c r="AW216" s="103"/>
      <c r="AX216" s="103"/>
    </row>
    <row r="217" s="1" customFormat="1" ht="50" customHeight="1" spans="1:50">
      <c r="A217" s="16">
        <v>208</v>
      </c>
      <c r="B217" s="16" t="s">
        <v>58</v>
      </c>
      <c r="C217" s="17" t="s">
        <v>143</v>
      </c>
      <c r="D217" s="17" t="s">
        <v>1045</v>
      </c>
      <c r="E217" s="17" t="s">
        <v>1046</v>
      </c>
      <c r="F217" s="17" t="s">
        <v>78</v>
      </c>
      <c r="G217" s="16" t="s">
        <v>62</v>
      </c>
      <c r="H217" s="16" t="s">
        <v>27</v>
      </c>
      <c r="I217" s="17" t="s">
        <v>998</v>
      </c>
      <c r="J217" s="17">
        <v>5.03</v>
      </c>
      <c r="K217" s="19" t="s">
        <v>1047</v>
      </c>
      <c r="L217" s="9" t="s">
        <v>425</v>
      </c>
      <c r="M217" s="22">
        <v>162.2807</v>
      </c>
      <c r="N217" s="22">
        <f t="shared" si="18"/>
        <v>148.032</v>
      </c>
      <c r="O217" s="16">
        <f t="shared" si="19"/>
        <v>148.032</v>
      </c>
      <c r="P217" s="22">
        <v>128.1812</v>
      </c>
      <c r="Q217" s="22"/>
      <c r="R217" s="22"/>
      <c r="S217" s="22">
        <v>19.8508</v>
      </c>
      <c r="T217" s="22"/>
      <c r="U217" s="22"/>
      <c r="V217" s="22"/>
      <c r="W217" s="22"/>
      <c r="X217" s="22"/>
      <c r="Y217" s="22"/>
      <c r="Z217" s="22"/>
      <c r="AA217" s="22"/>
      <c r="AB217" s="17">
        <v>206</v>
      </c>
      <c r="AC217" s="17">
        <v>680</v>
      </c>
      <c r="AD217" s="17">
        <v>98</v>
      </c>
      <c r="AE217" s="17">
        <v>352</v>
      </c>
      <c r="AF217" s="17">
        <v>0</v>
      </c>
      <c r="AG217" s="17">
        <v>0</v>
      </c>
      <c r="AH217" s="17">
        <v>1</v>
      </c>
      <c r="AI217" s="17">
        <v>0</v>
      </c>
      <c r="AJ217" s="16"/>
      <c r="AK217" s="16"/>
      <c r="AL217" s="16"/>
      <c r="AM217" s="16"/>
      <c r="AN217" s="16"/>
      <c r="AO217" s="16"/>
      <c r="AP217" s="17" t="s">
        <v>987</v>
      </c>
      <c r="AQ217" s="17" t="s">
        <v>987</v>
      </c>
      <c r="AR217" s="9"/>
      <c r="AS217" s="104" t="s">
        <v>1048</v>
      </c>
      <c r="AT217" s="50"/>
      <c r="AU217" s="56" t="s">
        <v>1049</v>
      </c>
      <c r="AV217" s="103"/>
      <c r="AW217" s="103"/>
      <c r="AX217" s="103"/>
    </row>
    <row r="218" s="1" customFormat="1" ht="50" customHeight="1" spans="1:50">
      <c r="A218" s="16">
        <v>209</v>
      </c>
      <c r="B218" s="16" t="s">
        <v>58</v>
      </c>
      <c r="C218" s="17" t="s">
        <v>150</v>
      </c>
      <c r="D218" s="17" t="s">
        <v>223</v>
      </c>
      <c r="E218" s="17" t="s">
        <v>1050</v>
      </c>
      <c r="F218" s="17" t="s">
        <v>78</v>
      </c>
      <c r="G218" s="16" t="s">
        <v>62</v>
      </c>
      <c r="H218" s="16" t="s">
        <v>27</v>
      </c>
      <c r="I218" s="17" t="s">
        <v>1051</v>
      </c>
      <c r="J218" s="17">
        <v>4.593416</v>
      </c>
      <c r="K218" s="19" t="s">
        <v>1052</v>
      </c>
      <c r="L218" s="9" t="s">
        <v>425</v>
      </c>
      <c r="M218" s="22">
        <v>79.152171</v>
      </c>
      <c r="N218" s="22">
        <f t="shared" si="18"/>
        <v>72.0283</v>
      </c>
      <c r="O218" s="16">
        <f t="shared" si="19"/>
        <v>72.0283</v>
      </c>
      <c r="P218" s="22">
        <v>63.3216</v>
      </c>
      <c r="Q218" s="22"/>
      <c r="R218" s="22"/>
      <c r="S218" s="22">
        <v>8.7067</v>
      </c>
      <c r="T218" s="22"/>
      <c r="U218" s="22"/>
      <c r="V218" s="22"/>
      <c r="W218" s="22"/>
      <c r="X218" s="22"/>
      <c r="Y218" s="22"/>
      <c r="Z218" s="22"/>
      <c r="AA218" s="22"/>
      <c r="AB218" s="17">
        <v>80</v>
      </c>
      <c r="AC218" s="17">
        <v>196</v>
      </c>
      <c r="AD218" s="17">
        <v>10</v>
      </c>
      <c r="AE218" s="17">
        <v>41</v>
      </c>
      <c r="AF218" s="17">
        <v>0</v>
      </c>
      <c r="AG218" s="17">
        <v>0</v>
      </c>
      <c r="AH218" s="17"/>
      <c r="AI218" s="17">
        <v>2</v>
      </c>
      <c r="AJ218" s="16"/>
      <c r="AK218" s="16"/>
      <c r="AL218" s="16"/>
      <c r="AM218" s="16"/>
      <c r="AN218" s="16"/>
      <c r="AO218" s="16"/>
      <c r="AP218" s="17" t="s">
        <v>987</v>
      </c>
      <c r="AQ218" s="17" t="s">
        <v>987</v>
      </c>
      <c r="AR218" s="9"/>
      <c r="AS218" s="104" t="s">
        <v>1053</v>
      </c>
      <c r="AT218" s="50"/>
      <c r="AU218" s="56" t="s">
        <v>1054</v>
      </c>
      <c r="AV218" s="103"/>
      <c r="AW218" s="103"/>
      <c r="AX218" s="103"/>
    </row>
    <row r="219" s="1" customFormat="1" ht="50" customHeight="1" spans="1:50">
      <c r="A219" s="16">
        <v>210</v>
      </c>
      <c r="B219" s="16" t="s">
        <v>58</v>
      </c>
      <c r="C219" s="17" t="s">
        <v>333</v>
      </c>
      <c r="D219" s="17" t="s">
        <v>345</v>
      </c>
      <c r="E219" s="17" t="s">
        <v>1055</v>
      </c>
      <c r="F219" s="17" t="s">
        <v>78</v>
      </c>
      <c r="G219" s="16" t="s">
        <v>62</v>
      </c>
      <c r="H219" s="16" t="s">
        <v>27</v>
      </c>
      <c r="I219" s="17" t="s">
        <v>998</v>
      </c>
      <c r="J219" s="17">
        <v>4.14</v>
      </c>
      <c r="K219" s="19" t="s">
        <v>1056</v>
      </c>
      <c r="L219" s="9" t="s">
        <v>425</v>
      </c>
      <c r="M219" s="22">
        <v>151.8823</v>
      </c>
      <c r="N219" s="22">
        <f t="shared" si="18"/>
        <v>138.6937</v>
      </c>
      <c r="O219" s="16">
        <f t="shared" si="19"/>
        <v>138.6937</v>
      </c>
      <c r="P219" s="22">
        <v>119.9867</v>
      </c>
      <c r="Q219" s="22"/>
      <c r="R219" s="22"/>
      <c r="S219" s="22">
        <v>18.707</v>
      </c>
      <c r="T219" s="22"/>
      <c r="U219" s="22"/>
      <c r="V219" s="22"/>
      <c r="W219" s="22"/>
      <c r="X219" s="22"/>
      <c r="Y219" s="22"/>
      <c r="Z219" s="22"/>
      <c r="AA219" s="22"/>
      <c r="AB219" s="17">
        <v>78</v>
      </c>
      <c r="AC219" s="17">
        <v>286</v>
      </c>
      <c r="AD219" s="17">
        <v>12</v>
      </c>
      <c r="AE219" s="17">
        <v>52</v>
      </c>
      <c r="AF219" s="17">
        <v>0</v>
      </c>
      <c r="AG219" s="17">
        <v>0</v>
      </c>
      <c r="AH219" s="17">
        <v>1</v>
      </c>
      <c r="AI219" s="17"/>
      <c r="AJ219" s="16"/>
      <c r="AK219" s="16"/>
      <c r="AL219" s="16"/>
      <c r="AM219" s="16"/>
      <c r="AN219" s="16"/>
      <c r="AO219" s="16"/>
      <c r="AP219" s="17" t="s">
        <v>987</v>
      </c>
      <c r="AQ219" s="17" t="s">
        <v>987</v>
      </c>
      <c r="AR219" s="9"/>
      <c r="AS219" s="104" t="s">
        <v>1057</v>
      </c>
      <c r="AT219" s="50"/>
      <c r="AU219" s="56" t="s">
        <v>1058</v>
      </c>
      <c r="AV219" s="103"/>
      <c r="AW219" s="103"/>
      <c r="AX219" s="103"/>
    </row>
    <row r="220" s="1" customFormat="1" ht="50" customHeight="1" spans="1:50">
      <c r="A220" s="16">
        <v>211</v>
      </c>
      <c r="B220" s="16" t="s">
        <v>58</v>
      </c>
      <c r="C220" s="17" t="s">
        <v>83</v>
      </c>
      <c r="D220" s="17" t="s">
        <v>1059</v>
      </c>
      <c r="E220" s="17" t="s">
        <v>1060</v>
      </c>
      <c r="F220" s="17" t="s">
        <v>78</v>
      </c>
      <c r="G220" s="16" t="s">
        <v>62</v>
      </c>
      <c r="H220" s="16" t="s">
        <v>27</v>
      </c>
      <c r="I220" s="17" t="s">
        <v>998</v>
      </c>
      <c r="J220" s="17">
        <v>2.475</v>
      </c>
      <c r="K220" s="19" t="s">
        <v>1061</v>
      </c>
      <c r="L220" s="9" t="s">
        <v>425</v>
      </c>
      <c r="M220" s="22">
        <v>70.4461</v>
      </c>
      <c r="N220" s="22">
        <f t="shared" si="18"/>
        <v>64.1058</v>
      </c>
      <c r="O220" s="16">
        <f t="shared" si="19"/>
        <v>64.1058</v>
      </c>
      <c r="P220" s="22">
        <v>56.3568</v>
      </c>
      <c r="Q220" s="22"/>
      <c r="R220" s="22"/>
      <c r="S220" s="22">
        <v>7.749</v>
      </c>
      <c r="T220" s="22"/>
      <c r="U220" s="22"/>
      <c r="V220" s="22"/>
      <c r="W220" s="22"/>
      <c r="X220" s="22"/>
      <c r="Y220" s="22"/>
      <c r="Z220" s="22"/>
      <c r="AA220" s="22"/>
      <c r="AB220" s="17">
        <v>218</v>
      </c>
      <c r="AC220" s="17">
        <v>716</v>
      </c>
      <c r="AD220" s="17">
        <v>23</v>
      </c>
      <c r="AE220" s="17">
        <v>99</v>
      </c>
      <c r="AF220" s="17">
        <v>0</v>
      </c>
      <c r="AG220" s="17">
        <v>0</v>
      </c>
      <c r="AH220" s="17">
        <v>1</v>
      </c>
      <c r="AI220" s="17"/>
      <c r="AJ220" s="16"/>
      <c r="AK220" s="16"/>
      <c r="AL220" s="16"/>
      <c r="AM220" s="16"/>
      <c r="AN220" s="16"/>
      <c r="AO220" s="16"/>
      <c r="AP220" s="17" t="s">
        <v>987</v>
      </c>
      <c r="AQ220" s="17" t="s">
        <v>987</v>
      </c>
      <c r="AR220" s="9"/>
      <c r="AS220" s="104" t="s">
        <v>1062</v>
      </c>
      <c r="AT220" s="50"/>
      <c r="AU220" s="56" t="s">
        <v>1063</v>
      </c>
      <c r="AV220" s="103"/>
      <c r="AW220" s="103"/>
      <c r="AX220" s="103"/>
    </row>
    <row r="221" s="1" customFormat="1" ht="50" customHeight="1" spans="1:50">
      <c r="A221" s="16">
        <v>212</v>
      </c>
      <c r="B221" s="16" t="s">
        <v>58</v>
      </c>
      <c r="C221" s="17" t="s">
        <v>114</v>
      </c>
      <c r="D221" s="17" t="s">
        <v>472</v>
      </c>
      <c r="E221" s="17" t="s">
        <v>1064</v>
      </c>
      <c r="F221" s="17" t="s">
        <v>78</v>
      </c>
      <c r="G221" s="16" t="s">
        <v>62</v>
      </c>
      <c r="H221" s="16" t="s">
        <v>27</v>
      </c>
      <c r="I221" s="17" t="s">
        <v>998</v>
      </c>
      <c r="J221" s="17">
        <v>2.862</v>
      </c>
      <c r="K221" s="19" t="s">
        <v>1065</v>
      </c>
      <c r="L221" s="9" t="s">
        <v>425</v>
      </c>
      <c r="M221" s="22">
        <v>246.2673</v>
      </c>
      <c r="N221" s="22">
        <f t="shared" si="18"/>
        <v>224.103</v>
      </c>
      <c r="O221" s="16">
        <f t="shared" si="19"/>
        <v>224.103</v>
      </c>
      <c r="P221" s="22">
        <v>197.0136</v>
      </c>
      <c r="Q221" s="22"/>
      <c r="R221" s="22"/>
      <c r="S221" s="22">
        <v>27.0894</v>
      </c>
      <c r="T221" s="22"/>
      <c r="U221" s="22"/>
      <c r="V221" s="22"/>
      <c r="W221" s="22"/>
      <c r="X221" s="22"/>
      <c r="Y221" s="22"/>
      <c r="Z221" s="22"/>
      <c r="AA221" s="22"/>
      <c r="AB221" s="17">
        <v>342</v>
      </c>
      <c r="AC221" s="17">
        <v>1590</v>
      </c>
      <c r="AD221" s="17">
        <v>280</v>
      </c>
      <c r="AE221" s="17">
        <v>1296</v>
      </c>
      <c r="AF221" s="17">
        <v>23</v>
      </c>
      <c r="AG221" s="17">
        <v>101</v>
      </c>
      <c r="AH221" s="17"/>
      <c r="AI221" s="17">
        <v>1</v>
      </c>
      <c r="AJ221" s="16"/>
      <c r="AK221" s="16"/>
      <c r="AL221" s="16"/>
      <c r="AM221" s="16"/>
      <c r="AN221" s="16"/>
      <c r="AO221" s="16"/>
      <c r="AP221" s="17" t="s">
        <v>987</v>
      </c>
      <c r="AQ221" s="17" t="s">
        <v>987</v>
      </c>
      <c r="AR221" s="9"/>
      <c r="AS221" s="104" t="s">
        <v>1066</v>
      </c>
      <c r="AT221" s="50"/>
      <c r="AU221" s="56" t="s">
        <v>1067</v>
      </c>
      <c r="AV221" s="103"/>
      <c r="AW221" s="103"/>
      <c r="AX221" s="103"/>
    </row>
    <row r="222" s="1" customFormat="1" ht="50" customHeight="1" spans="1:50">
      <c r="A222" s="16">
        <v>213</v>
      </c>
      <c r="B222" s="16" t="s">
        <v>58</v>
      </c>
      <c r="C222" s="17" t="s">
        <v>107</v>
      </c>
      <c r="D222" s="17" t="s">
        <v>681</v>
      </c>
      <c r="E222" s="17" t="s">
        <v>1068</v>
      </c>
      <c r="F222" s="17" t="s">
        <v>78</v>
      </c>
      <c r="G222" s="16" t="s">
        <v>62</v>
      </c>
      <c r="H222" s="16" t="s">
        <v>27</v>
      </c>
      <c r="I222" s="17" t="s">
        <v>998</v>
      </c>
      <c r="J222" s="17">
        <v>4.036</v>
      </c>
      <c r="K222" s="19" t="s">
        <v>1069</v>
      </c>
      <c r="L222" s="9" t="s">
        <v>425</v>
      </c>
      <c r="M222" s="22">
        <v>135.7007</v>
      </c>
      <c r="N222" s="22">
        <f t="shared" si="18"/>
        <v>123.1305</v>
      </c>
      <c r="O222" s="16">
        <f t="shared" si="19"/>
        <v>123.1305</v>
      </c>
      <c r="P222" s="22">
        <v>107.2035</v>
      </c>
      <c r="Q222" s="22"/>
      <c r="R222" s="22"/>
      <c r="S222" s="22">
        <v>15.927</v>
      </c>
      <c r="T222" s="22"/>
      <c r="U222" s="22"/>
      <c r="V222" s="22"/>
      <c r="W222" s="22"/>
      <c r="X222" s="22"/>
      <c r="Y222" s="22"/>
      <c r="Z222" s="22"/>
      <c r="AA222" s="22"/>
      <c r="AB222" s="17">
        <v>650</v>
      </c>
      <c r="AC222" s="17">
        <v>2400</v>
      </c>
      <c r="AD222" s="17">
        <v>37</v>
      </c>
      <c r="AE222" s="17">
        <v>139</v>
      </c>
      <c r="AF222" s="17">
        <v>5</v>
      </c>
      <c r="AG222" s="17">
        <v>16</v>
      </c>
      <c r="AH222" s="17">
        <v>1</v>
      </c>
      <c r="AI222" s="17">
        <v>0</v>
      </c>
      <c r="AJ222" s="16"/>
      <c r="AK222" s="16"/>
      <c r="AL222" s="16"/>
      <c r="AM222" s="16"/>
      <c r="AN222" s="16"/>
      <c r="AO222" s="16"/>
      <c r="AP222" s="17" t="s">
        <v>987</v>
      </c>
      <c r="AQ222" s="17" t="s">
        <v>987</v>
      </c>
      <c r="AR222" s="9"/>
      <c r="AS222" s="104" t="s">
        <v>1070</v>
      </c>
      <c r="AT222" s="50"/>
      <c r="AU222" s="56" t="s">
        <v>1071</v>
      </c>
      <c r="AV222" s="103"/>
      <c r="AW222" s="103"/>
      <c r="AX222" s="103"/>
    </row>
    <row r="223" s="1" customFormat="1" ht="50" customHeight="1" spans="1:50">
      <c r="A223" s="16">
        <v>214</v>
      </c>
      <c r="B223" s="16" t="s">
        <v>58</v>
      </c>
      <c r="C223" s="17" t="s">
        <v>100</v>
      </c>
      <c r="D223" s="17" t="s">
        <v>1072</v>
      </c>
      <c r="E223" s="17" t="s">
        <v>1073</v>
      </c>
      <c r="F223" s="17" t="s">
        <v>78</v>
      </c>
      <c r="G223" s="16" t="s">
        <v>62</v>
      </c>
      <c r="H223" s="16" t="s">
        <v>27</v>
      </c>
      <c r="I223" s="17" t="s">
        <v>998</v>
      </c>
      <c r="J223" s="17">
        <v>3.2</v>
      </c>
      <c r="K223" s="19" t="s">
        <v>1074</v>
      </c>
      <c r="L223" s="9" t="s">
        <v>425</v>
      </c>
      <c r="M223" s="22">
        <v>209.9127</v>
      </c>
      <c r="N223" s="22">
        <f t="shared" si="18"/>
        <v>191.0204</v>
      </c>
      <c r="O223" s="16">
        <f t="shared" si="19"/>
        <v>191.0204</v>
      </c>
      <c r="P223" s="22">
        <v>167.9301</v>
      </c>
      <c r="Q223" s="22"/>
      <c r="R223" s="22"/>
      <c r="S223" s="22">
        <v>23.0903</v>
      </c>
      <c r="T223" s="22"/>
      <c r="U223" s="22"/>
      <c r="V223" s="22"/>
      <c r="W223" s="22"/>
      <c r="X223" s="22"/>
      <c r="Y223" s="22"/>
      <c r="Z223" s="22"/>
      <c r="AA223" s="22"/>
      <c r="AB223" s="17">
        <v>360</v>
      </c>
      <c r="AC223" s="17">
        <v>1462</v>
      </c>
      <c r="AD223" s="18">
        <v>82</v>
      </c>
      <c r="AE223" s="18">
        <v>326</v>
      </c>
      <c r="AF223" s="17">
        <v>0</v>
      </c>
      <c r="AG223" s="17">
        <v>0</v>
      </c>
      <c r="AH223" s="17">
        <v>1</v>
      </c>
      <c r="AI223" s="17"/>
      <c r="AJ223" s="16"/>
      <c r="AK223" s="16"/>
      <c r="AL223" s="16"/>
      <c r="AM223" s="16"/>
      <c r="AN223" s="16"/>
      <c r="AO223" s="16"/>
      <c r="AP223" s="17" t="s">
        <v>987</v>
      </c>
      <c r="AQ223" s="17" t="s">
        <v>987</v>
      </c>
      <c r="AR223" s="9"/>
      <c r="AS223" s="19" t="s">
        <v>1075</v>
      </c>
      <c r="AT223" s="50"/>
      <c r="AU223" s="56" t="s">
        <v>1076</v>
      </c>
      <c r="AV223" s="103"/>
      <c r="AW223" s="103"/>
      <c r="AX223" s="103"/>
    </row>
    <row r="224" s="1" customFormat="1" ht="50" customHeight="1" spans="1:50">
      <c r="A224" s="16">
        <v>215</v>
      </c>
      <c r="B224" s="16" t="s">
        <v>58</v>
      </c>
      <c r="C224" s="17" t="s">
        <v>83</v>
      </c>
      <c r="D224" s="17" t="s">
        <v>1059</v>
      </c>
      <c r="E224" s="17" t="s">
        <v>1077</v>
      </c>
      <c r="F224" s="17" t="s">
        <v>78</v>
      </c>
      <c r="G224" s="16" t="s">
        <v>62</v>
      </c>
      <c r="H224" s="16" t="s">
        <v>27</v>
      </c>
      <c r="I224" s="17" t="s">
        <v>1078</v>
      </c>
      <c r="J224" s="17">
        <v>1.087</v>
      </c>
      <c r="K224" s="19" t="s">
        <v>1079</v>
      </c>
      <c r="L224" s="9" t="s">
        <v>425</v>
      </c>
      <c r="M224" s="22">
        <v>165.1186</v>
      </c>
      <c r="N224" s="22">
        <f t="shared" si="18"/>
        <v>150.6066</v>
      </c>
      <c r="O224" s="16">
        <f t="shared" si="19"/>
        <v>150.6066</v>
      </c>
      <c r="P224" s="22">
        <v>130.4436</v>
      </c>
      <c r="Q224" s="22"/>
      <c r="R224" s="22"/>
      <c r="S224" s="22">
        <v>20.163</v>
      </c>
      <c r="T224" s="22"/>
      <c r="U224" s="22"/>
      <c r="V224" s="22"/>
      <c r="W224" s="22"/>
      <c r="X224" s="22"/>
      <c r="Y224" s="22"/>
      <c r="Z224" s="22"/>
      <c r="AA224" s="22"/>
      <c r="AB224" s="17">
        <v>376</v>
      </c>
      <c r="AC224" s="17">
        <v>1408</v>
      </c>
      <c r="AD224" s="17">
        <v>52</v>
      </c>
      <c r="AE224" s="17">
        <v>201</v>
      </c>
      <c r="AF224" s="17">
        <v>0</v>
      </c>
      <c r="AG224" s="17">
        <v>0</v>
      </c>
      <c r="AH224" s="17">
        <v>1</v>
      </c>
      <c r="AI224" s="17">
        <v>0</v>
      </c>
      <c r="AJ224" s="16"/>
      <c r="AK224" s="16"/>
      <c r="AL224" s="16"/>
      <c r="AM224" s="16"/>
      <c r="AN224" s="16"/>
      <c r="AO224" s="16"/>
      <c r="AP224" s="17" t="s">
        <v>987</v>
      </c>
      <c r="AQ224" s="17" t="s">
        <v>987</v>
      </c>
      <c r="AR224" s="9"/>
      <c r="AS224" s="19" t="s">
        <v>1080</v>
      </c>
      <c r="AT224" s="50"/>
      <c r="AU224" s="56" t="s">
        <v>1081</v>
      </c>
      <c r="AV224" s="103"/>
      <c r="AW224" s="103"/>
      <c r="AX224" s="103"/>
    </row>
    <row r="225" s="1" customFormat="1" ht="50" customHeight="1" spans="1:50">
      <c r="A225" s="16">
        <v>216</v>
      </c>
      <c r="B225" s="16" t="s">
        <v>58</v>
      </c>
      <c r="C225" s="17" t="s">
        <v>265</v>
      </c>
      <c r="D225" s="17" t="s">
        <v>895</v>
      </c>
      <c r="E225" s="17" t="s">
        <v>1082</v>
      </c>
      <c r="F225" s="17" t="s">
        <v>78</v>
      </c>
      <c r="G225" s="16" t="s">
        <v>62</v>
      </c>
      <c r="H225" s="16" t="s">
        <v>27</v>
      </c>
      <c r="I225" s="17" t="s">
        <v>1083</v>
      </c>
      <c r="J225" s="17">
        <v>5.703</v>
      </c>
      <c r="K225" s="19" t="s">
        <v>1084</v>
      </c>
      <c r="L225" s="9" t="s">
        <v>425</v>
      </c>
      <c r="M225" s="22">
        <v>161.6249</v>
      </c>
      <c r="N225" s="22">
        <f t="shared" si="18"/>
        <v>147.0661</v>
      </c>
      <c r="O225" s="16">
        <f t="shared" si="19"/>
        <v>147.0661</v>
      </c>
      <c r="P225" s="22">
        <v>129.2874</v>
      </c>
      <c r="Q225" s="22"/>
      <c r="R225" s="22"/>
      <c r="S225" s="22">
        <v>17.7787</v>
      </c>
      <c r="T225" s="22"/>
      <c r="U225" s="22"/>
      <c r="V225" s="22"/>
      <c r="W225" s="22"/>
      <c r="X225" s="22"/>
      <c r="Y225" s="22"/>
      <c r="Z225" s="22"/>
      <c r="AA225" s="22"/>
      <c r="AB225" s="17">
        <v>1125</v>
      </c>
      <c r="AC225" s="17">
        <v>4600</v>
      </c>
      <c r="AD225" s="17">
        <v>347</v>
      </c>
      <c r="AE225" s="17">
        <v>1481</v>
      </c>
      <c r="AF225" s="17">
        <v>0</v>
      </c>
      <c r="AG225" s="17">
        <v>0</v>
      </c>
      <c r="AH225" s="17">
        <v>1</v>
      </c>
      <c r="AI225" s="17">
        <v>2</v>
      </c>
      <c r="AJ225" s="16"/>
      <c r="AK225" s="16"/>
      <c r="AL225" s="16"/>
      <c r="AM225" s="16"/>
      <c r="AN225" s="16"/>
      <c r="AO225" s="16"/>
      <c r="AP225" s="17" t="s">
        <v>987</v>
      </c>
      <c r="AQ225" s="17" t="s">
        <v>987</v>
      </c>
      <c r="AR225" s="9"/>
      <c r="AS225" s="104" t="s">
        <v>1085</v>
      </c>
      <c r="AT225" s="50"/>
      <c r="AU225" s="56" t="s">
        <v>1086</v>
      </c>
      <c r="AV225" s="103"/>
      <c r="AW225" s="103"/>
      <c r="AX225" s="103"/>
    </row>
    <row r="226" s="1" customFormat="1" ht="50" customHeight="1" spans="1:50">
      <c r="A226" s="16">
        <v>217</v>
      </c>
      <c r="B226" s="16" t="s">
        <v>58</v>
      </c>
      <c r="C226" s="17" t="s">
        <v>100</v>
      </c>
      <c r="D226" s="17" t="s">
        <v>523</v>
      </c>
      <c r="E226" s="17" t="s">
        <v>1087</v>
      </c>
      <c r="F226" s="17" t="s">
        <v>78</v>
      </c>
      <c r="G226" s="16" t="s">
        <v>62</v>
      </c>
      <c r="H226" s="16" t="s">
        <v>27</v>
      </c>
      <c r="I226" s="17" t="s">
        <v>1078</v>
      </c>
      <c r="J226" s="17">
        <v>2.534</v>
      </c>
      <c r="K226" s="19" t="s">
        <v>1088</v>
      </c>
      <c r="L226" s="9" t="s">
        <v>425</v>
      </c>
      <c r="M226" s="22">
        <v>125.1994</v>
      </c>
      <c r="N226" s="22">
        <f t="shared" si="18"/>
        <v>113.9312</v>
      </c>
      <c r="O226" s="16">
        <f t="shared" si="19"/>
        <v>113.9312</v>
      </c>
      <c r="P226" s="22">
        <v>100.1593</v>
      </c>
      <c r="Q226" s="22"/>
      <c r="R226" s="22"/>
      <c r="S226" s="22">
        <v>13.7719</v>
      </c>
      <c r="T226" s="22"/>
      <c r="U226" s="22"/>
      <c r="V226" s="22"/>
      <c r="W226" s="22"/>
      <c r="X226" s="22"/>
      <c r="Y226" s="22"/>
      <c r="Z226" s="22"/>
      <c r="AA226" s="22"/>
      <c r="AB226" s="17">
        <v>452</v>
      </c>
      <c r="AC226" s="17">
        <v>1735</v>
      </c>
      <c r="AD226" s="17">
        <v>167</v>
      </c>
      <c r="AE226" s="17">
        <v>610</v>
      </c>
      <c r="AF226" s="17">
        <v>0</v>
      </c>
      <c r="AG226" s="17">
        <v>0</v>
      </c>
      <c r="AH226" s="17">
        <v>0</v>
      </c>
      <c r="AI226" s="17">
        <v>2</v>
      </c>
      <c r="AJ226" s="16"/>
      <c r="AK226" s="16"/>
      <c r="AL226" s="16"/>
      <c r="AM226" s="16"/>
      <c r="AN226" s="16"/>
      <c r="AO226" s="16"/>
      <c r="AP226" s="17" t="s">
        <v>987</v>
      </c>
      <c r="AQ226" s="17" t="s">
        <v>987</v>
      </c>
      <c r="AR226" s="9"/>
      <c r="AS226" s="104" t="s">
        <v>1089</v>
      </c>
      <c r="AT226" s="50"/>
      <c r="AU226" s="56" t="s">
        <v>1090</v>
      </c>
      <c r="AV226" s="103"/>
      <c r="AW226" s="103"/>
      <c r="AX226" s="103"/>
    </row>
    <row r="227" s="1" customFormat="1" ht="50" customHeight="1" spans="1:50">
      <c r="A227" s="16">
        <v>218</v>
      </c>
      <c r="B227" s="16" t="s">
        <v>58</v>
      </c>
      <c r="C227" s="17" t="s">
        <v>309</v>
      </c>
      <c r="D227" s="17" t="s">
        <v>712</v>
      </c>
      <c r="E227" s="17" t="s">
        <v>1091</v>
      </c>
      <c r="F227" s="17" t="s">
        <v>78</v>
      </c>
      <c r="G227" s="16" t="s">
        <v>62</v>
      </c>
      <c r="H227" s="16" t="s">
        <v>27</v>
      </c>
      <c r="I227" s="17" t="s">
        <v>1083</v>
      </c>
      <c r="J227" s="17">
        <v>3.963</v>
      </c>
      <c r="K227" s="19" t="s">
        <v>1092</v>
      </c>
      <c r="L227" s="9" t="s">
        <v>425</v>
      </c>
      <c r="M227" s="22">
        <v>132.2285</v>
      </c>
      <c r="N227" s="22">
        <f t="shared" si="18"/>
        <v>120.9392</v>
      </c>
      <c r="O227" s="16">
        <f t="shared" si="19"/>
        <v>120.9392</v>
      </c>
      <c r="P227" s="22">
        <v>104.4604</v>
      </c>
      <c r="Q227" s="22"/>
      <c r="R227" s="22"/>
      <c r="S227" s="22">
        <v>16.4788</v>
      </c>
      <c r="T227" s="22"/>
      <c r="U227" s="22"/>
      <c r="V227" s="22"/>
      <c r="W227" s="22"/>
      <c r="X227" s="22"/>
      <c r="Y227" s="22"/>
      <c r="Z227" s="22"/>
      <c r="AA227" s="22"/>
      <c r="AB227" s="17">
        <v>110</v>
      </c>
      <c r="AC227" s="17">
        <v>590</v>
      </c>
      <c r="AD227" s="17">
        <v>13</v>
      </c>
      <c r="AE227" s="17">
        <v>71</v>
      </c>
      <c r="AF227" s="17">
        <v>0</v>
      </c>
      <c r="AG227" s="17">
        <v>0</v>
      </c>
      <c r="AH227" s="17"/>
      <c r="AI227" s="17">
        <v>1</v>
      </c>
      <c r="AJ227" s="16"/>
      <c r="AK227" s="16"/>
      <c r="AL227" s="16"/>
      <c r="AM227" s="16"/>
      <c r="AN227" s="16"/>
      <c r="AO227" s="16"/>
      <c r="AP227" s="17" t="s">
        <v>987</v>
      </c>
      <c r="AQ227" s="17" t="s">
        <v>987</v>
      </c>
      <c r="AR227" s="9"/>
      <c r="AS227" s="104" t="s">
        <v>1093</v>
      </c>
      <c r="AT227" s="50"/>
      <c r="AU227" s="56" t="s">
        <v>1094</v>
      </c>
      <c r="AV227" s="103"/>
      <c r="AW227" s="103"/>
      <c r="AX227" s="103"/>
    </row>
    <row r="228" s="1" customFormat="1" ht="50" customHeight="1" spans="1:50">
      <c r="A228" s="16">
        <v>219</v>
      </c>
      <c r="B228" s="16" t="s">
        <v>58</v>
      </c>
      <c r="C228" s="17" t="s">
        <v>333</v>
      </c>
      <c r="D228" s="17" t="s">
        <v>810</v>
      </c>
      <c r="E228" s="17" t="s">
        <v>1095</v>
      </c>
      <c r="F228" s="17" t="s">
        <v>78</v>
      </c>
      <c r="G228" s="16" t="s">
        <v>62</v>
      </c>
      <c r="H228" s="16" t="s">
        <v>27</v>
      </c>
      <c r="I228" s="17" t="s">
        <v>998</v>
      </c>
      <c r="J228" s="17">
        <v>2.93</v>
      </c>
      <c r="K228" s="19" t="s">
        <v>1096</v>
      </c>
      <c r="L228" s="9" t="s">
        <v>425</v>
      </c>
      <c r="M228" s="22">
        <v>153.3233</v>
      </c>
      <c r="N228" s="22">
        <f t="shared" si="18"/>
        <v>139.524</v>
      </c>
      <c r="O228" s="16">
        <f t="shared" si="19"/>
        <v>139.524</v>
      </c>
      <c r="P228" s="22">
        <v>122.6585</v>
      </c>
      <c r="Q228" s="22"/>
      <c r="R228" s="22"/>
      <c r="S228" s="22">
        <v>16.8655</v>
      </c>
      <c r="T228" s="22"/>
      <c r="U228" s="22"/>
      <c r="V228" s="22"/>
      <c r="W228" s="22"/>
      <c r="X228" s="22"/>
      <c r="Y228" s="22"/>
      <c r="Z228" s="22"/>
      <c r="AA228" s="22"/>
      <c r="AB228" s="17">
        <v>102</v>
      </c>
      <c r="AC228" s="17">
        <v>373</v>
      </c>
      <c r="AD228" s="17">
        <v>7</v>
      </c>
      <c r="AE228" s="17">
        <v>32</v>
      </c>
      <c r="AF228" s="17">
        <v>0</v>
      </c>
      <c r="AG228" s="17">
        <v>0</v>
      </c>
      <c r="AH228" s="17">
        <v>1</v>
      </c>
      <c r="AI228" s="17"/>
      <c r="AJ228" s="16"/>
      <c r="AK228" s="16"/>
      <c r="AL228" s="16"/>
      <c r="AM228" s="16"/>
      <c r="AN228" s="16"/>
      <c r="AO228" s="16"/>
      <c r="AP228" s="17" t="s">
        <v>987</v>
      </c>
      <c r="AQ228" s="17" t="s">
        <v>987</v>
      </c>
      <c r="AR228" s="9"/>
      <c r="AS228" s="104" t="s">
        <v>1097</v>
      </c>
      <c r="AT228" s="50"/>
      <c r="AU228" s="56" t="s">
        <v>1098</v>
      </c>
      <c r="AV228" s="103"/>
      <c r="AW228" s="103"/>
      <c r="AX228" s="103"/>
    </row>
    <row r="229" s="1" customFormat="1" ht="50" customHeight="1" spans="1:50">
      <c r="A229" s="16">
        <v>220</v>
      </c>
      <c r="B229" s="16" t="s">
        <v>58</v>
      </c>
      <c r="C229" s="17" t="s">
        <v>265</v>
      </c>
      <c r="D229" s="17" t="s">
        <v>782</v>
      </c>
      <c r="E229" s="17" t="s">
        <v>1099</v>
      </c>
      <c r="F229" s="17" t="s">
        <v>78</v>
      </c>
      <c r="G229" s="16" t="s">
        <v>62</v>
      </c>
      <c r="H229" s="16" t="s">
        <v>27</v>
      </c>
      <c r="I229" s="17" t="s">
        <v>998</v>
      </c>
      <c r="J229" s="17">
        <v>3.345</v>
      </c>
      <c r="K229" s="19" t="s">
        <v>1100</v>
      </c>
      <c r="L229" s="9" t="s">
        <v>425</v>
      </c>
      <c r="M229" s="22">
        <v>105.1749</v>
      </c>
      <c r="N229" s="22">
        <f t="shared" si="18"/>
        <v>94.6563</v>
      </c>
      <c r="O229" s="16">
        <f t="shared" si="19"/>
        <v>94.6563</v>
      </c>
      <c r="P229" s="22">
        <v>83.0871</v>
      </c>
      <c r="Q229" s="22"/>
      <c r="R229" s="22"/>
      <c r="S229" s="22">
        <v>11.5692</v>
      </c>
      <c r="T229" s="22"/>
      <c r="U229" s="22"/>
      <c r="V229" s="22"/>
      <c r="W229" s="22"/>
      <c r="X229" s="22"/>
      <c r="Y229" s="22"/>
      <c r="Z229" s="22"/>
      <c r="AA229" s="22"/>
      <c r="AB229" s="17">
        <v>471</v>
      </c>
      <c r="AC229" s="17">
        <v>1974</v>
      </c>
      <c r="AD229" s="17">
        <v>190</v>
      </c>
      <c r="AE229" s="17">
        <v>806</v>
      </c>
      <c r="AF229" s="17">
        <v>0</v>
      </c>
      <c r="AG229" s="17">
        <v>0</v>
      </c>
      <c r="AH229" s="17"/>
      <c r="AI229" s="17">
        <v>1</v>
      </c>
      <c r="AJ229" s="16"/>
      <c r="AK229" s="16"/>
      <c r="AL229" s="16"/>
      <c r="AM229" s="16"/>
      <c r="AN229" s="16"/>
      <c r="AO229" s="16"/>
      <c r="AP229" s="17" t="s">
        <v>987</v>
      </c>
      <c r="AQ229" s="17" t="s">
        <v>987</v>
      </c>
      <c r="AR229" s="9"/>
      <c r="AS229" s="104" t="s">
        <v>1101</v>
      </c>
      <c r="AT229" s="50"/>
      <c r="AU229" s="56" t="s">
        <v>1102</v>
      </c>
      <c r="AV229" s="103"/>
      <c r="AW229" s="103"/>
      <c r="AX229" s="103"/>
    </row>
    <row r="230" s="1" customFormat="1" ht="50" customHeight="1" spans="1:50">
      <c r="A230" s="16">
        <v>221</v>
      </c>
      <c r="B230" s="16" t="s">
        <v>58</v>
      </c>
      <c r="C230" s="17" t="s">
        <v>136</v>
      </c>
      <c r="D230" s="17" t="s">
        <v>1103</v>
      </c>
      <c r="E230" s="60" t="s">
        <v>1104</v>
      </c>
      <c r="F230" s="17" t="s">
        <v>78</v>
      </c>
      <c r="G230" s="16" t="s">
        <v>62</v>
      </c>
      <c r="H230" s="16" t="s">
        <v>27</v>
      </c>
      <c r="I230" s="17" t="s">
        <v>998</v>
      </c>
      <c r="J230" s="17">
        <v>3.75</v>
      </c>
      <c r="K230" s="19" t="s">
        <v>1105</v>
      </c>
      <c r="L230" s="9" t="s">
        <v>425</v>
      </c>
      <c r="M230" s="22">
        <v>210.513656</v>
      </c>
      <c r="N230" s="22">
        <f t="shared" si="18"/>
        <v>191.4621</v>
      </c>
      <c r="O230" s="16">
        <f t="shared" si="19"/>
        <v>191.4621</v>
      </c>
      <c r="P230" s="22">
        <v>166.3056</v>
      </c>
      <c r="Q230" s="22"/>
      <c r="R230" s="22"/>
      <c r="S230" s="22">
        <v>25.1565</v>
      </c>
      <c r="T230" s="22"/>
      <c r="U230" s="22"/>
      <c r="V230" s="22"/>
      <c r="W230" s="22"/>
      <c r="X230" s="22"/>
      <c r="Y230" s="22"/>
      <c r="Z230" s="22"/>
      <c r="AA230" s="22"/>
      <c r="AB230" s="69">
        <v>870</v>
      </c>
      <c r="AC230" s="69">
        <v>3154</v>
      </c>
      <c r="AD230" s="69">
        <v>297</v>
      </c>
      <c r="AE230" s="69">
        <v>1303</v>
      </c>
      <c r="AF230" s="17">
        <v>0</v>
      </c>
      <c r="AG230" s="17">
        <v>0</v>
      </c>
      <c r="AH230" s="69"/>
      <c r="AI230" s="69">
        <v>1</v>
      </c>
      <c r="AJ230" s="16"/>
      <c r="AK230" s="16"/>
      <c r="AL230" s="16"/>
      <c r="AM230" s="16"/>
      <c r="AN230" s="16"/>
      <c r="AO230" s="16"/>
      <c r="AP230" s="17" t="s">
        <v>987</v>
      </c>
      <c r="AQ230" s="17" t="s">
        <v>987</v>
      </c>
      <c r="AR230" s="9"/>
      <c r="AS230" s="19" t="s">
        <v>1106</v>
      </c>
      <c r="AT230" s="50"/>
      <c r="AU230" s="56" t="s">
        <v>1107</v>
      </c>
      <c r="AV230" s="103"/>
      <c r="AW230" s="103"/>
      <c r="AX230" s="103"/>
    </row>
    <row r="231" s="1" customFormat="1" ht="50" customHeight="1" spans="1:50">
      <c r="A231" s="16">
        <v>222</v>
      </c>
      <c r="B231" s="16" t="s">
        <v>58</v>
      </c>
      <c r="C231" s="17" t="s">
        <v>136</v>
      </c>
      <c r="D231" s="17" t="s">
        <v>498</v>
      </c>
      <c r="E231" s="60" t="s">
        <v>1108</v>
      </c>
      <c r="F231" s="17" t="s">
        <v>78</v>
      </c>
      <c r="G231" s="16" t="s">
        <v>62</v>
      </c>
      <c r="H231" s="16" t="s">
        <v>27</v>
      </c>
      <c r="I231" s="17" t="s">
        <v>998</v>
      </c>
      <c r="J231" s="17">
        <v>2.548</v>
      </c>
      <c r="K231" s="19" t="s">
        <v>1109</v>
      </c>
      <c r="L231" s="9" t="s">
        <v>425</v>
      </c>
      <c r="M231" s="22">
        <v>148.1498</v>
      </c>
      <c r="N231" s="22">
        <f t="shared" si="18"/>
        <v>134.8163</v>
      </c>
      <c r="O231" s="16">
        <f t="shared" si="19"/>
        <v>134.8163</v>
      </c>
      <c r="P231" s="22">
        <v>118.5199</v>
      </c>
      <c r="Q231" s="22"/>
      <c r="R231" s="22"/>
      <c r="S231" s="22">
        <v>16.2964</v>
      </c>
      <c r="T231" s="22"/>
      <c r="U231" s="22"/>
      <c r="V231" s="22"/>
      <c r="W231" s="22"/>
      <c r="X231" s="22"/>
      <c r="Y231" s="22"/>
      <c r="Z231" s="22"/>
      <c r="AA231" s="22"/>
      <c r="AB231" s="69">
        <v>321</v>
      </c>
      <c r="AC231" s="69">
        <v>1338</v>
      </c>
      <c r="AD231" s="69">
        <v>146</v>
      </c>
      <c r="AE231" s="69">
        <v>588</v>
      </c>
      <c r="AF231" s="17">
        <v>0</v>
      </c>
      <c r="AG231" s="17">
        <v>0</v>
      </c>
      <c r="AH231" s="17"/>
      <c r="AI231" s="69">
        <v>1</v>
      </c>
      <c r="AJ231" s="16"/>
      <c r="AK231" s="16"/>
      <c r="AL231" s="16"/>
      <c r="AM231" s="16"/>
      <c r="AN231" s="16"/>
      <c r="AO231" s="16"/>
      <c r="AP231" s="17" t="s">
        <v>987</v>
      </c>
      <c r="AQ231" s="17" t="s">
        <v>987</v>
      </c>
      <c r="AR231" s="9"/>
      <c r="AS231" s="19" t="s">
        <v>1110</v>
      </c>
      <c r="AT231" s="50"/>
      <c r="AU231" s="56" t="s">
        <v>1111</v>
      </c>
      <c r="AV231" s="103"/>
      <c r="AW231" s="103"/>
      <c r="AX231" s="103"/>
    </row>
    <row r="232" s="1" customFormat="1" ht="50" customHeight="1" spans="1:50">
      <c r="A232" s="16">
        <v>223</v>
      </c>
      <c r="B232" s="16" t="s">
        <v>58</v>
      </c>
      <c r="C232" s="95" t="s">
        <v>333</v>
      </c>
      <c r="D232" s="95" t="s">
        <v>933</v>
      </c>
      <c r="E232" s="96" t="s">
        <v>1112</v>
      </c>
      <c r="F232" s="17" t="s">
        <v>78</v>
      </c>
      <c r="G232" s="16" t="s">
        <v>62</v>
      </c>
      <c r="H232" s="16" t="s">
        <v>27</v>
      </c>
      <c r="I232" s="17" t="s">
        <v>998</v>
      </c>
      <c r="J232" s="17">
        <v>2.083</v>
      </c>
      <c r="K232" s="19" t="s">
        <v>1113</v>
      </c>
      <c r="L232" s="9" t="s">
        <v>425</v>
      </c>
      <c r="M232" s="22">
        <v>105.704695</v>
      </c>
      <c r="N232" s="22">
        <f t="shared" si="18"/>
        <v>96.134</v>
      </c>
      <c r="O232" s="16">
        <f t="shared" si="19"/>
        <v>96.134</v>
      </c>
      <c r="P232" s="22">
        <v>83.5065</v>
      </c>
      <c r="Q232" s="22"/>
      <c r="R232" s="22"/>
      <c r="S232" s="22">
        <v>12.6275</v>
      </c>
      <c r="T232" s="22"/>
      <c r="U232" s="22"/>
      <c r="V232" s="22"/>
      <c r="W232" s="22"/>
      <c r="X232" s="22"/>
      <c r="Y232" s="22"/>
      <c r="Z232" s="22"/>
      <c r="AA232" s="22"/>
      <c r="AB232" s="101">
        <v>118</v>
      </c>
      <c r="AC232" s="101">
        <v>440</v>
      </c>
      <c r="AD232" s="101">
        <v>10</v>
      </c>
      <c r="AE232" s="101">
        <v>33</v>
      </c>
      <c r="AF232" s="17">
        <v>0</v>
      </c>
      <c r="AG232" s="17">
        <v>0</v>
      </c>
      <c r="AH232" s="17">
        <v>1</v>
      </c>
      <c r="AI232" s="17"/>
      <c r="AJ232" s="16"/>
      <c r="AK232" s="16"/>
      <c r="AL232" s="16"/>
      <c r="AM232" s="16"/>
      <c r="AN232" s="16"/>
      <c r="AO232" s="16"/>
      <c r="AP232" s="17" t="s">
        <v>987</v>
      </c>
      <c r="AQ232" s="17" t="s">
        <v>987</v>
      </c>
      <c r="AR232" s="9"/>
      <c r="AS232" s="19" t="s">
        <v>1114</v>
      </c>
      <c r="AT232" s="50"/>
      <c r="AU232" s="56" t="s">
        <v>1115</v>
      </c>
      <c r="AV232" s="103"/>
      <c r="AW232" s="103"/>
      <c r="AX232" s="103"/>
    </row>
    <row r="233" s="1" customFormat="1" ht="50" customHeight="1" spans="1:50">
      <c r="A233" s="16">
        <v>224</v>
      </c>
      <c r="B233" s="16" t="s">
        <v>58</v>
      </c>
      <c r="C233" s="17" t="s">
        <v>75</v>
      </c>
      <c r="D233" s="17" t="s">
        <v>251</v>
      </c>
      <c r="E233" s="17" t="s">
        <v>1116</v>
      </c>
      <c r="F233" s="17" t="s">
        <v>78</v>
      </c>
      <c r="G233" s="16" t="s">
        <v>62</v>
      </c>
      <c r="H233" s="16" t="s">
        <v>27</v>
      </c>
      <c r="I233" s="17" t="s">
        <v>998</v>
      </c>
      <c r="J233" s="17">
        <v>4.469</v>
      </c>
      <c r="K233" s="19" t="s">
        <v>1117</v>
      </c>
      <c r="L233" s="9" t="s">
        <v>425</v>
      </c>
      <c r="M233" s="22">
        <v>143.3181</v>
      </c>
      <c r="N233" s="22">
        <f t="shared" si="18"/>
        <v>130.8169</v>
      </c>
      <c r="O233" s="16">
        <f t="shared" si="19"/>
        <v>130.8169</v>
      </c>
      <c r="P233" s="22">
        <v>113.052</v>
      </c>
      <c r="Q233" s="22"/>
      <c r="R233" s="22"/>
      <c r="S233" s="22">
        <v>17.7649</v>
      </c>
      <c r="T233" s="22"/>
      <c r="U233" s="22"/>
      <c r="V233" s="22"/>
      <c r="W233" s="22"/>
      <c r="X233" s="22"/>
      <c r="Y233" s="22"/>
      <c r="Z233" s="22"/>
      <c r="AA233" s="22"/>
      <c r="AB233" s="17">
        <v>64</v>
      </c>
      <c r="AC233" s="17">
        <v>248</v>
      </c>
      <c r="AD233" s="17">
        <v>6</v>
      </c>
      <c r="AE233" s="17">
        <v>21</v>
      </c>
      <c r="AF233" s="17">
        <v>0</v>
      </c>
      <c r="AG233" s="17">
        <v>0</v>
      </c>
      <c r="AH233" s="17"/>
      <c r="AI233" s="17">
        <v>1</v>
      </c>
      <c r="AJ233" s="16"/>
      <c r="AK233" s="16"/>
      <c r="AL233" s="16"/>
      <c r="AM233" s="16"/>
      <c r="AN233" s="16"/>
      <c r="AO233" s="16"/>
      <c r="AP233" s="17" t="s">
        <v>987</v>
      </c>
      <c r="AQ233" s="17" t="s">
        <v>987</v>
      </c>
      <c r="AR233" s="9"/>
      <c r="AS233" s="19" t="s">
        <v>1118</v>
      </c>
      <c r="AT233" s="50"/>
      <c r="AU233" s="56" t="s">
        <v>1119</v>
      </c>
      <c r="AV233" s="103"/>
      <c r="AW233" s="103"/>
      <c r="AX233" s="103"/>
    </row>
    <row r="234" s="1" customFormat="1" ht="50" customHeight="1" spans="1:50">
      <c r="A234" s="16">
        <v>225</v>
      </c>
      <c r="B234" s="16" t="s">
        <v>58</v>
      </c>
      <c r="C234" s="17" t="s">
        <v>100</v>
      </c>
      <c r="D234" s="17" t="s">
        <v>1072</v>
      </c>
      <c r="E234" s="17" t="s">
        <v>1120</v>
      </c>
      <c r="F234" s="17" t="s">
        <v>78</v>
      </c>
      <c r="G234" s="16" t="s">
        <v>62</v>
      </c>
      <c r="H234" s="16" t="s">
        <v>27</v>
      </c>
      <c r="I234" s="17" t="s">
        <v>1121</v>
      </c>
      <c r="J234" s="17">
        <v>5</v>
      </c>
      <c r="K234" s="19" t="s">
        <v>1122</v>
      </c>
      <c r="L234" s="9" t="s">
        <v>425</v>
      </c>
      <c r="M234" s="22">
        <v>116.448922</v>
      </c>
      <c r="N234" s="22">
        <f t="shared" si="18"/>
        <v>111.1368</v>
      </c>
      <c r="O234" s="16">
        <f t="shared" si="19"/>
        <v>111.1368</v>
      </c>
      <c r="P234" s="22">
        <v>103.7054</v>
      </c>
      <c r="Q234" s="22"/>
      <c r="R234" s="22"/>
      <c r="S234" s="22">
        <v>7.4314</v>
      </c>
      <c r="T234" s="22"/>
      <c r="U234" s="22"/>
      <c r="V234" s="22"/>
      <c r="W234" s="22"/>
      <c r="X234" s="22"/>
      <c r="Y234" s="22"/>
      <c r="Z234" s="22"/>
      <c r="AA234" s="22"/>
      <c r="AB234" s="17">
        <v>186</v>
      </c>
      <c r="AC234" s="17">
        <v>860</v>
      </c>
      <c r="AD234" s="17">
        <v>70</v>
      </c>
      <c r="AE234" s="17">
        <v>280</v>
      </c>
      <c r="AF234" s="17">
        <v>0</v>
      </c>
      <c r="AG234" s="17">
        <v>0</v>
      </c>
      <c r="AH234" s="17">
        <v>1</v>
      </c>
      <c r="AI234" s="17"/>
      <c r="AJ234" s="16"/>
      <c r="AK234" s="16"/>
      <c r="AL234" s="16"/>
      <c r="AM234" s="16"/>
      <c r="AN234" s="16"/>
      <c r="AO234" s="16"/>
      <c r="AP234" s="17" t="s">
        <v>987</v>
      </c>
      <c r="AQ234" s="17" t="s">
        <v>987</v>
      </c>
      <c r="AR234" s="9"/>
      <c r="AS234" s="19" t="s">
        <v>1123</v>
      </c>
      <c r="AT234" s="50"/>
      <c r="AU234" s="56" t="s">
        <v>1124</v>
      </c>
      <c r="AV234" s="103"/>
      <c r="AW234" s="103"/>
      <c r="AX234" s="103"/>
    </row>
    <row r="235" s="1" customFormat="1" ht="50" customHeight="1" spans="1:50">
      <c r="A235" s="16">
        <v>226</v>
      </c>
      <c r="B235" s="17" t="s">
        <v>58</v>
      </c>
      <c r="C235" s="17" t="s">
        <v>174</v>
      </c>
      <c r="D235" s="17" t="s">
        <v>1125</v>
      </c>
      <c r="E235" s="17" t="s">
        <v>1126</v>
      </c>
      <c r="F235" s="17" t="s">
        <v>78</v>
      </c>
      <c r="G235" s="17" t="s">
        <v>62</v>
      </c>
      <c r="H235" s="17" t="s">
        <v>27</v>
      </c>
      <c r="I235" s="17" t="s">
        <v>998</v>
      </c>
      <c r="J235" s="17">
        <v>4.2</v>
      </c>
      <c r="K235" s="17" t="s">
        <v>1127</v>
      </c>
      <c r="L235" s="9" t="s">
        <v>1128</v>
      </c>
      <c r="M235" s="17">
        <v>271.384904</v>
      </c>
      <c r="N235" s="22">
        <f t="shared" si="18"/>
        <v>245.2462</v>
      </c>
      <c r="O235" s="16">
        <f t="shared" si="19"/>
        <v>245.2462</v>
      </c>
      <c r="P235" s="17">
        <v>214.3939</v>
      </c>
      <c r="Q235" s="17"/>
      <c r="R235" s="17"/>
      <c r="S235" s="25">
        <v>30.8523</v>
      </c>
      <c r="T235" s="17"/>
      <c r="U235" s="17"/>
      <c r="V235" s="17"/>
      <c r="W235" s="17"/>
      <c r="X235" s="17"/>
      <c r="Y235" s="17"/>
      <c r="Z235" s="17"/>
      <c r="AA235" s="17"/>
      <c r="AB235" s="17"/>
      <c r="AC235" s="17"/>
      <c r="AD235" s="17"/>
      <c r="AE235" s="17"/>
      <c r="AF235" s="17"/>
      <c r="AG235" s="17"/>
      <c r="AH235" s="17"/>
      <c r="AI235" s="17"/>
      <c r="AJ235" s="17"/>
      <c r="AK235" s="17"/>
      <c r="AL235" s="17"/>
      <c r="AM235" s="17"/>
      <c r="AN235" s="17"/>
      <c r="AO235" s="17"/>
      <c r="AP235" s="17" t="s">
        <v>987</v>
      </c>
      <c r="AQ235" s="17" t="s">
        <v>987</v>
      </c>
      <c r="AR235" s="17"/>
      <c r="AS235" s="17"/>
      <c r="AT235" s="17"/>
      <c r="AU235" s="48"/>
      <c r="AV235" s="103"/>
      <c r="AW235" s="103"/>
      <c r="AX235" s="103"/>
    </row>
    <row r="236" s="1" customFormat="1" ht="50" customHeight="1" spans="1:50">
      <c r="A236" s="16">
        <v>227</v>
      </c>
      <c r="B236" s="17" t="s">
        <v>58</v>
      </c>
      <c r="C236" s="17" t="s">
        <v>75</v>
      </c>
      <c r="D236" s="17" t="s">
        <v>123</v>
      </c>
      <c r="E236" s="17" t="s">
        <v>1129</v>
      </c>
      <c r="F236" s="17" t="s">
        <v>78</v>
      </c>
      <c r="G236" s="17" t="s">
        <v>62</v>
      </c>
      <c r="H236" s="17" t="s">
        <v>27</v>
      </c>
      <c r="I236" s="17" t="s">
        <v>998</v>
      </c>
      <c r="J236" s="17">
        <v>3.3</v>
      </c>
      <c r="K236" s="17" t="s">
        <v>1130</v>
      </c>
      <c r="L236" s="9" t="s">
        <v>1128</v>
      </c>
      <c r="M236" s="17">
        <v>93.7552</v>
      </c>
      <c r="N236" s="22">
        <f t="shared" si="18"/>
        <v>84.3794</v>
      </c>
      <c r="O236" s="17">
        <f t="shared" si="19"/>
        <v>84.3794</v>
      </c>
      <c r="P236" s="17">
        <v>74.0664</v>
      </c>
      <c r="Q236" s="17"/>
      <c r="R236" s="17"/>
      <c r="S236" s="25">
        <v>10.313</v>
      </c>
      <c r="T236" s="17"/>
      <c r="U236" s="17"/>
      <c r="V236" s="17"/>
      <c r="W236" s="17"/>
      <c r="X236" s="17"/>
      <c r="Y236" s="17"/>
      <c r="Z236" s="17"/>
      <c r="AA236" s="17"/>
      <c r="AB236" s="17"/>
      <c r="AC236" s="17"/>
      <c r="AD236" s="17"/>
      <c r="AE236" s="17"/>
      <c r="AF236" s="17"/>
      <c r="AG236" s="17"/>
      <c r="AH236" s="17"/>
      <c r="AI236" s="17"/>
      <c r="AJ236" s="17"/>
      <c r="AK236" s="17"/>
      <c r="AL236" s="17"/>
      <c r="AM236" s="17"/>
      <c r="AN236" s="17"/>
      <c r="AO236" s="17"/>
      <c r="AP236" s="17" t="s">
        <v>987</v>
      </c>
      <c r="AQ236" s="17" t="s">
        <v>987</v>
      </c>
      <c r="AR236" s="17"/>
      <c r="AS236" s="17"/>
      <c r="AT236" s="17"/>
      <c r="AU236" s="48"/>
      <c r="AV236" s="103"/>
      <c r="AW236" s="103"/>
      <c r="AX236" s="103"/>
    </row>
    <row r="237" s="1" customFormat="1" ht="50" customHeight="1" spans="1:50">
      <c r="A237" s="16">
        <v>228</v>
      </c>
      <c r="B237" s="17" t="s">
        <v>58</v>
      </c>
      <c r="C237" s="17" t="s">
        <v>75</v>
      </c>
      <c r="D237" s="17" t="s">
        <v>123</v>
      </c>
      <c r="E237" s="17" t="s">
        <v>1131</v>
      </c>
      <c r="F237" s="17" t="s">
        <v>78</v>
      </c>
      <c r="G237" s="17" t="s">
        <v>62</v>
      </c>
      <c r="H237" s="17" t="s">
        <v>27</v>
      </c>
      <c r="I237" s="17" t="s">
        <v>998</v>
      </c>
      <c r="J237" s="17">
        <v>2.2</v>
      </c>
      <c r="K237" s="17" t="s">
        <v>1132</v>
      </c>
      <c r="L237" s="9" t="s">
        <v>1128</v>
      </c>
      <c r="M237" s="17">
        <v>70.5491</v>
      </c>
      <c r="N237" s="22">
        <f t="shared" si="18"/>
        <v>63.4941</v>
      </c>
      <c r="O237" s="17">
        <f t="shared" si="19"/>
        <v>63.4941</v>
      </c>
      <c r="P237" s="17">
        <v>55.7337</v>
      </c>
      <c r="Q237" s="17"/>
      <c r="R237" s="17"/>
      <c r="S237" s="25">
        <v>7.7604</v>
      </c>
      <c r="T237" s="17"/>
      <c r="U237" s="17"/>
      <c r="V237" s="17"/>
      <c r="W237" s="17"/>
      <c r="X237" s="17"/>
      <c r="Y237" s="17"/>
      <c r="Z237" s="17"/>
      <c r="AA237" s="17"/>
      <c r="AB237" s="17"/>
      <c r="AC237" s="17"/>
      <c r="AD237" s="17"/>
      <c r="AE237" s="17"/>
      <c r="AF237" s="17"/>
      <c r="AG237" s="17"/>
      <c r="AH237" s="17"/>
      <c r="AI237" s="17"/>
      <c r="AJ237" s="17"/>
      <c r="AK237" s="17"/>
      <c r="AL237" s="17"/>
      <c r="AM237" s="17"/>
      <c r="AN237" s="17"/>
      <c r="AO237" s="17"/>
      <c r="AP237" s="17" t="s">
        <v>987</v>
      </c>
      <c r="AQ237" s="17" t="s">
        <v>987</v>
      </c>
      <c r="AR237" s="17"/>
      <c r="AS237" s="17"/>
      <c r="AT237" s="17"/>
      <c r="AU237" s="48"/>
      <c r="AV237" s="103"/>
      <c r="AW237" s="103"/>
      <c r="AX237" s="103"/>
    </row>
    <row r="238" s="1" customFormat="1" ht="50" customHeight="1" spans="1:50">
      <c r="A238" s="16">
        <v>229</v>
      </c>
      <c r="B238" s="17" t="s">
        <v>58</v>
      </c>
      <c r="C238" s="17" t="s">
        <v>75</v>
      </c>
      <c r="D238" s="17" t="s">
        <v>667</v>
      </c>
      <c r="E238" s="17" t="s">
        <v>1133</v>
      </c>
      <c r="F238" s="17" t="s">
        <v>78</v>
      </c>
      <c r="G238" s="17" t="s">
        <v>62</v>
      </c>
      <c r="H238" s="17" t="s">
        <v>27</v>
      </c>
      <c r="I238" s="17" t="s">
        <v>998</v>
      </c>
      <c r="J238" s="17">
        <v>2.743</v>
      </c>
      <c r="K238" s="79" t="s">
        <v>1134</v>
      </c>
      <c r="L238" s="9" t="s">
        <v>1135</v>
      </c>
      <c r="M238" s="17">
        <v>91.796</v>
      </c>
      <c r="N238" s="22">
        <f t="shared" si="18"/>
        <v>79.0776</v>
      </c>
      <c r="O238" s="17">
        <f t="shared" si="19"/>
        <v>79.0776</v>
      </c>
      <c r="P238" s="25">
        <v>55.0776</v>
      </c>
      <c r="Q238" s="17"/>
      <c r="R238" s="17"/>
      <c r="S238" s="25">
        <v>24</v>
      </c>
      <c r="T238" s="17"/>
      <c r="U238" s="17"/>
      <c r="V238" s="17"/>
      <c r="W238" s="17"/>
      <c r="X238" s="17"/>
      <c r="Y238" s="17"/>
      <c r="Z238" s="17"/>
      <c r="AA238" s="17"/>
      <c r="AB238" s="17">
        <v>165</v>
      </c>
      <c r="AC238" s="17">
        <v>632</v>
      </c>
      <c r="AD238" s="17">
        <v>32</v>
      </c>
      <c r="AE238" s="17">
        <v>152</v>
      </c>
      <c r="AF238" s="17"/>
      <c r="AG238" s="17"/>
      <c r="AH238" s="17"/>
      <c r="AI238" s="17">
        <v>1</v>
      </c>
      <c r="AJ238" s="17"/>
      <c r="AK238" s="17"/>
      <c r="AL238" s="17"/>
      <c r="AM238" s="17"/>
      <c r="AN238" s="17"/>
      <c r="AO238" s="17"/>
      <c r="AP238" s="17" t="s">
        <v>987</v>
      </c>
      <c r="AQ238" s="17" t="s">
        <v>987</v>
      </c>
      <c r="AR238" s="9"/>
      <c r="AS238" s="105" t="s">
        <v>1136</v>
      </c>
      <c r="AT238" s="17"/>
      <c r="AU238" s="56" t="s">
        <v>1137</v>
      </c>
      <c r="AV238" s="103"/>
      <c r="AW238" s="103"/>
      <c r="AX238" s="103"/>
    </row>
    <row r="239" s="1" customFormat="1" ht="50" customHeight="1" spans="1:50">
      <c r="A239" s="16">
        <v>230</v>
      </c>
      <c r="B239" s="17" t="s">
        <v>58</v>
      </c>
      <c r="C239" s="17" t="s">
        <v>75</v>
      </c>
      <c r="D239" s="17" t="s">
        <v>652</v>
      </c>
      <c r="E239" s="17" t="s">
        <v>1138</v>
      </c>
      <c r="F239" s="17" t="s">
        <v>78</v>
      </c>
      <c r="G239" s="17" t="s">
        <v>62</v>
      </c>
      <c r="H239" s="17" t="s">
        <v>27</v>
      </c>
      <c r="I239" s="17" t="s">
        <v>998</v>
      </c>
      <c r="J239" s="17">
        <v>5.045</v>
      </c>
      <c r="K239" s="79" t="s">
        <v>1139</v>
      </c>
      <c r="L239" s="9" t="s">
        <v>1135</v>
      </c>
      <c r="M239" s="17">
        <v>135.0255</v>
      </c>
      <c r="N239" s="22">
        <f t="shared" si="18"/>
        <v>116.0152</v>
      </c>
      <c r="O239" s="17">
        <f t="shared" si="19"/>
        <v>116.0152</v>
      </c>
      <c r="P239" s="25">
        <v>81.0152</v>
      </c>
      <c r="Q239" s="17"/>
      <c r="R239" s="17"/>
      <c r="S239" s="25">
        <v>35</v>
      </c>
      <c r="T239" s="17"/>
      <c r="U239" s="17"/>
      <c r="V239" s="17"/>
      <c r="W239" s="17"/>
      <c r="X239" s="17"/>
      <c r="Y239" s="17"/>
      <c r="Z239" s="17"/>
      <c r="AA239" s="17"/>
      <c r="AB239" s="17">
        <v>22</v>
      </c>
      <c r="AC239" s="17">
        <v>96</v>
      </c>
      <c r="AD239" s="17">
        <v>6</v>
      </c>
      <c r="AE239" s="17">
        <v>28</v>
      </c>
      <c r="AF239" s="17"/>
      <c r="AG239" s="17"/>
      <c r="AH239" s="17">
        <v>1</v>
      </c>
      <c r="AI239" s="17"/>
      <c r="AJ239" s="17"/>
      <c r="AK239" s="17"/>
      <c r="AL239" s="17"/>
      <c r="AM239" s="17"/>
      <c r="AN239" s="17"/>
      <c r="AO239" s="17"/>
      <c r="AP239" s="17" t="s">
        <v>987</v>
      </c>
      <c r="AQ239" s="17" t="s">
        <v>987</v>
      </c>
      <c r="AR239" s="9"/>
      <c r="AS239" s="105" t="s">
        <v>1136</v>
      </c>
      <c r="AT239" s="17"/>
      <c r="AU239" s="56" t="s">
        <v>1140</v>
      </c>
      <c r="AV239" s="103"/>
      <c r="AW239" s="103"/>
      <c r="AX239" s="103"/>
    </row>
    <row r="240" s="1" customFormat="1" ht="50" customHeight="1" spans="1:50">
      <c r="A240" s="16">
        <v>231</v>
      </c>
      <c r="B240" s="17" t="s">
        <v>58</v>
      </c>
      <c r="C240" s="17" t="s">
        <v>75</v>
      </c>
      <c r="D240" s="17" t="s">
        <v>676</v>
      </c>
      <c r="E240" s="17" t="s">
        <v>1141</v>
      </c>
      <c r="F240" s="17" t="s">
        <v>78</v>
      </c>
      <c r="G240" s="17" t="s">
        <v>62</v>
      </c>
      <c r="H240" s="17" t="s">
        <v>27</v>
      </c>
      <c r="I240" s="17" t="s">
        <v>998</v>
      </c>
      <c r="J240" s="17">
        <v>5.351</v>
      </c>
      <c r="K240" s="79" t="s">
        <v>1142</v>
      </c>
      <c r="L240" s="9" t="s">
        <v>1135</v>
      </c>
      <c r="M240" s="17">
        <v>158.4753</v>
      </c>
      <c r="N240" s="22">
        <f t="shared" si="18"/>
        <v>136.085</v>
      </c>
      <c r="O240" s="17">
        <f t="shared" si="19"/>
        <v>136.085</v>
      </c>
      <c r="P240" s="86">
        <v>95.085</v>
      </c>
      <c r="Q240" s="17"/>
      <c r="R240" s="17"/>
      <c r="S240" s="25">
        <v>41</v>
      </c>
      <c r="T240" s="17"/>
      <c r="U240" s="17"/>
      <c r="V240" s="17"/>
      <c r="W240" s="17"/>
      <c r="X240" s="17"/>
      <c r="Y240" s="17"/>
      <c r="Z240" s="17"/>
      <c r="AA240" s="17"/>
      <c r="AB240" s="17">
        <v>263</v>
      </c>
      <c r="AC240" s="17">
        <v>970</v>
      </c>
      <c r="AD240" s="17">
        <v>56</v>
      </c>
      <c r="AE240" s="17">
        <v>234</v>
      </c>
      <c r="AF240" s="17"/>
      <c r="AG240" s="17"/>
      <c r="AH240" s="17">
        <v>1</v>
      </c>
      <c r="AI240" s="17"/>
      <c r="AJ240" s="17"/>
      <c r="AK240" s="17"/>
      <c r="AL240" s="17"/>
      <c r="AM240" s="17"/>
      <c r="AN240" s="17"/>
      <c r="AO240" s="17"/>
      <c r="AP240" s="17" t="s">
        <v>987</v>
      </c>
      <c r="AQ240" s="17" t="s">
        <v>987</v>
      </c>
      <c r="AR240" s="9"/>
      <c r="AS240" s="105" t="s">
        <v>1136</v>
      </c>
      <c r="AT240" s="17"/>
      <c r="AU240" s="56" t="s">
        <v>1143</v>
      </c>
      <c r="AV240" s="103"/>
      <c r="AW240" s="103"/>
      <c r="AX240" s="103"/>
    </row>
    <row r="241" s="1" customFormat="1" ht="50" customHeight="1" spans="1:50">
      <c r="A241" s="16">
        <v>232</v>
      </c>
      <c r="B241" s="17" t="s">
        <v>58</v>
      </c>
      <c r="C241" s="17" t="s">
        <v>333</v>
      </c>
      <c r="D241" s="17" t="s">
        <v>810</v>
      </c>
      <c r="E241" s="17" t="s">
        <v>1144</v>
      </c>
      <c r="F241" s="17" t="s">
        <v>78</v>
      </c>
      <c r="G241" s="17" t="s">
        <v>62</v>
      </c>
      <c r="H241" s="17" t="s">
        <v>27</v>
      </c>
      <c r="I241" s="17" t="s">
        <v>998</v>
      </c>
      <c r="J241" s="17">
        <v>2.506</v>
      </c>
      <c r="K241" s="100" t="s">
        <v>1145</v>
      </c>
      <c r="L241" s="9" t="s">
        <v>1135</v>
      </c>
      <c r="M241" s="17">
        <v>77.5969</v>
      </c>
      <c r="N241" s="22">
        <f t="shared" si="18"/>
        <v>66.558</v>
      </c>
      <c r="O241" s="17">
        <f t="shared" si="19"/>
        <v>66.558</v>
      </c>
      <c r="P241" s="25">
        <v>46.558</v>
      </c>
      <c r="Q241" s="17"/>
      <c r="R241" s="17"/>
      <c r="S241" s="25">
        <v>20</v>
      </c>
      <c r="T241" s="17"/>
      <c r="U241" s="17"/>
      <c r="V241" s="17"/>
      <c r="W241" s="17"/>
      <c r="X241" s="17"/>
      <c r="Y241" s="17"/>
      <c r="Z241" s="17"/>
      <c r="AA241" s="17"/>
      <c r="AB241" s="17">
        <v>512</v>
      </c>
      <c r="AC241" s="17">
        <v>1746</v>
      </c>
      <c r="AD241" s="17">
        <v>51</v>
      </c>
      <c r="AE241" s="17">
        <v>190</v>
      </c>
      <c r="AF241" s="17"/>
      <c r="AG241" s="17"/>
      <c r="AH241" s="17">
        <v>1</v>
      </c>
      <c r="AI241" s="17"/>
      <c r="AJ241" s="17"/>
      <c r="AK241" s="17"/>
      <c r="AL241" s="17"/>
      <c r="AM241" s="17"/>
      <c r="AN241" s="17"/>
      <c r="AO241" s="17"/>
      <c r="AP241" s="17" t="s">
        <v>987</v>
      </c>
      <c r="AQ241" s="17" t="s">
        <v>987</v>
      </c>
      <c r="AR241" s="9"/>
      <c r="AS241" s="105" t="s">
        <v>1136</v>
      </c>
      <c r="AT241" s="17"/>
      <c r="AU241" s="56" t="s">
        <v>1146</v>
      </c>
      <c r="AV241" s="103"/>
      <c r="AW241" s="103"/>
      <c r="AX241" s="103"/>
    </row>
    <row r="242" s="1" customFormat="1" ht="50" customHeight="1" spans="1:50">
      <c r="A242" s="16">
        <v>233</v>
      </c>
      <c r="B242" s="17" t="s">
        <v>58</v>
      </c>
      <c r="C242" s="17" t="s">
        <v>333</v>
      </c>
      <c r="D242" s="17" t="s">
        <v>1147</v>
      </c>
      <c r="E242" s="17" t="s">
        <v>1148</v>
      </c>
      <c r="F242" s="17" t="s">
        <v>78</v>
      </c>
      <c r="G242" s="17" t="s">
        <v>62</v>
      </c>
      <c r="H242" s="17" t="s">
        <v>27</v>
      </c>
      <c r="I242" s="17" t="s">
        <v>998</v>
      </c>
      <c r="J242" s="17">
        <v>3.642</v>
      </c>
      <c r="K242" s="100" t="s">
        <v>1149</v>
      </c>
      <c r="L242" s="9" t="s">
        <v>1135</v>
      </c>
      <c r="M242" s="17">
        <v>101.3157</v>
      </c>
      <c r="N242" s="22">
        <f t="shared" si="18"/>
        <v>86.7894</v>
      </c>
      <c r="O242" s="17">
        <f t="shared" si="19"/>
        <v>86.7894</v>
      </c>
      <c r="P242" s="25">
        <v>60.7894</v>
      </c>
      <c r="Q242" s="17"/>
      <c r="R242" s="17"/>
      <c r="S242" s="25">
        <v>26</v>
      </c>
      <c r="T242" s="17"/>
      <c r="U242" s="17"/>
      <c r="V242" s="17"/>
      <c r="W242" s="17"/>
      <c r="X242" s="17"/>
      <c r="Y242" s="17"/>
      <c r="Z242" s="17"/>
      <c r="AA242" s="17"/>
      <c r="AB242" s="17">
        <v>77</v>
      </c>
      <c r="AC242" s="17">
        <v>309</v>
      </c>
      <c r="AD242" s="17">
        <v>19</v>
      </c>
      <c r="AE242" s="17">
        <v>103</v>
      </c>
      <c r="AF242" s="17"/>
      <c r="AG242" s="17"/>
      <c r="AH242" s="17"/>
      <c r="AI242" s="17">
        <v>1</v>
      </c>
      <c r="AJ242" s="17"/>
      <c r="AK242" s="17"/>
      <c r="AL242" s="17"/>
      <c r="AM242" s="17"/>
      <c r="AN242" s="17"/>
      <c r="AO242" s="17"/>
      <c r="AP242" s="17" t="s">
        <v>987</v>
      </c>
      <c r="AQ242" s="17" t="s">
        <v>987</v>
      </c>
      <c r="AR242" s="9"/>
      <c r="AS242" s="105" t="s">
        <v>1136</v>
      </c>
      <c r="AT242" s="17"/>
      <c r="AU242" s="56" t="s">
        <v>1150</v>
      </c>
      <c r="AV242" s="103"/>
      <c r="AW242" s="103"/>
      <c r="AX242" s="103"/>
    </row>
    <row r="243" s="1" customFormat="1" ht="50" customHeight="1" spans="1:50">
      <c r="A243" s="16">
        <v>234</v>
      </c>
      <c r="B243" s="17" t="s">
        <v>58</v>
      </c>
      <c r="C243" s="17" t="s">
        <v>333</v>
      </c>
      <c r="D243" s="17" t="s">
        <v>1147</v>
      </c>
      <c r="E243" s="17" t="s">
        <v>1151</v>
      </c>
      <c r="F243" s="17" t="s">
        <v>78</v>
      </c>
      <c r="G243" s="17" t="s">
        <v>62</v>
      </c>
      <c r="H243" s="17" t="s">
        <v>27</v>
      </c>
      <c r="I243" s="17" t="s">
        <v>998</v>
      </c>
      <c r="J243" s="17">
        <v>3.088</v>
      </c>
      <c r="K243" s="100" t="s">
        <v>1152</v>
      </c>
      <c r="L243" s="9" t="s">
        <v>1135</v>
      </c>
      <c r="M243" s="17">
        <v>114.597</v>
      </c>
      <c r="N243" s="22">
        <f t="shared" si="18"/>
        <v>98.7582</v>
      </c>
      <c r="O243" s="17">
        <f t="shared" si="19"/>
        <v>98.7582</v>
      </c>
      <c r="P243" s="25">
        <v>68.7582</v>
      </c>
      <c r="Q243" s="17"/>
      <c r="R243" s="17"/>
      <c r="S243" s="25">
        <v>30</v>
      </c>
      <c r="T243" s="17"/>
      <c r="U243" s="17"/>
      <c r="V243" s="17"/>
      <c r="W243" s="17"/>
      <c r="X243" s="17"/>
      <c r="Y243" s="17"/>
      <c r="Z243" s="17"/>
      <c r="AA243" s="17"/>
      <c r="AB243" s="17">
        <v>155</v>
      </c>
      <c r="AC243" s="17">
        <v>565</v>
      </c>
      <c r="AD243" s="17">
        <v>46</v>
      </c>
      <c r="AE243" s="17">
        <v>208</v>
      </c>
      <c r="AF243" s="17"/>
      <c r="AG243" s="17"/>
      <c r="AH243" s="17"/>
      <c r="AI243" s="17">
        <v>1</v>
      </c>
      <c r="AJ243" s="17"/>
      <c r="AK243" s="17"/>
      <c r="AL243" s="17"/>
      <c r="AM243" s="17"/>
      <c r="AN243" s="17"/>
      <c r="AO243" s="17"/>
      <c r="AP243" s="17" t="s">
        <v>987</v>
      </c>
      <c r="AQ243" s="17" t="s">
        <v>987</v>
      </c>
      <c r="AR243" s="9"/>
      <c r="AS243" s="105" t="s">
        <v>1136</v>
      </c>
      <c r="AT243" s="17"/>
      <c r="AU243" s="56" t="s">
        <v>1153</v>
      </c>
      <c r="AV243" s="103"/>
      <c r="AW243" s="103"/>
      <c r="AX243" s="103"/>
    </row>
    <row r="244" s="1" customFormat="1" ht="50" customHeight="1" spans="1:50">
      <c r="A244" s="16">
        <v>235</v>
      </c>
      <c r="B244" s="17" t="s">
        <v>58</v>
      </c>
      <c r="C244" s="17" t="s">
        <v>333</v>
      </c>
      <c r="D244" s="17" t="s">
        <v>1147</v>
      </c>
      <c r="E244" s="17" t="s">
        <v>1154</v>
      </c>
      <c r="F244" s="17" t="s">
        <v>78</v>
      </c>
      <c r="G244" s="17" t="s">
        <v>62</v>
      </c>
      <c r="H244" s="17" t="s">
        <v>27</v>
      </c>
      <c r="I244" s="17" t="s">
        <v>998</v>
      </c>
      <c r="J244" s="17">
        <v>2.0653</v>
      </c>
      <c r="K244" s="100" t="s">
        <v>1155</v>
      </c>
      <c r="L244" s="9" t="s">
        <v>1135</v>
      </c>
      <c r="M244" s="17">
        <v>71.9756</v>
      </c>
      <c r="N244" s="22">
        <f t="shared" si="18"/>
        <v>62.1852</v>
      </c>
      <c r="O244" s="17">
        <f t="shared" si="19"/>
        <v>62.1852</v>
      </c>
      <c r="P244" s="25">
        <v>43.1852</v>
      </c>
      <c r="Q244" s="17"/>
      <c r="R244" s="17"/>
      <c r="S244" s="25">
        <v>19</v>
      </c>
      <c r="T244" s="17"/>
      <c r="U244" s="17"/>
      <c r="V244" s="17"/>
      <c r="W244" s="17"/>
      <c r="X244" s="17"/>
      <c r="Y244" s="17"/>
      <c r="Z244" s="17"/>
      <c r="AA244" s="17"/>
      <c r="AB244" s="17">
        <v>86</v>
      </c>
      <c r="AC244" s="17">
        <v>350</v>
      </c>
      <c r="AD244" s="17">
        <v>28</v>
      </c>
      <c r="AE244" s="17">
        <v>100</v>
      </c>
      <c r="AF244" s="17"/>
      <c r="AG244" s="17"/>
      <c r="AH244" s="17"/>
      <c r="AI244" s="17">
        <v>1</v>
      </c>
      <c r="AJ244" s="17"/>
      <c r="AK244" s="17"/>
      <c r="AL244" s="17"/>
      <c r="AM244" s="17"/>
      <c r="AN244" s="17"/>
      <c r="AO244" s="17"/>
      <c r="AP244" s="17" t="s">
        <v>987</v>
      </c>
      <c r="AQ244" s="17" t="s">
        <v>987</v>
      </c>
      <c r="AR244" s="9"/>
      <c r="AS244" s="105" t="s">
        <v>1136</v>
      </c>
      <c r="AT244" s="17"/>
      <c r="AU244" s="56" t="s">
        <v>1156</v>
      </c>
      <c r="AV244" s="103"/>
      <c r="AW244" s="103"/>
      <c r="AX244" s="103"/>
    </row>
    <row r="245" s="1" customFormat="1" ht="50" customHeight="1" spans="1:50">
      <c r="A245" s="16">
        <v>236</v>
      </c>
      <c r="B245" s="17" t="s">
        <v>58</v>
      </c>
      <c r="C245" s="17" t="s">
        <v>235</v>
      </c>
      <c r="D245" s="17" t="s">
        <v>236</v>
      </c>
      <c r="E245" s="17" t="s">
        <v>1157</v>
      </c>
      <c r="F245" s="17" t="s">
        <v>78</v>
      </c>
      <c r="G245" s="17" t="s">
        <v>62</v>
      </c>
      <c r="H245" s="17" t="s">
        <v>27</v>
      </c>
      <c r="I245" s="17" t="s">
        <v>998</v>
      </c>
      <c r="J245" s="17">
        <v>3.154</v>
      </c>
      <c r="K245" s="100" t="s">
        <v>1158</v>
      </c>
      <c r="L245" s="9" t="s">
        <v>1135</v>
      </c>
      <c r="M245" s="17">
        <v>112.3025</v>
      </c>
      <c r="N245" s="22">
        <f t="shared" si="18"/>
        <v>96.3814</v>
      </c>
      <c r="O245" s="17">
        <f t="shared" si="19"/>
        <v>96.3814</v>
      </c>
      <c r="P245" s="25">
        <v>67.3814</v>
      </c>
      <c r="Q245" s="17"/>
      <c r="R245" s="17"/>
      <c r="S245" s="25">
        <v>29</v>
      </c>
      <c r="T245" s="17"/>
      <c r="U245" s="17"/>
      <c r="V245" s="17"/>
      <c r="W245" s="17"/>
      <c r="X245" s="17"/>
      <c r="Y245" s="17"/>
      <c r="Z245" s="17"/>
      <c r="AA245" s="17"/>
      <c r="AB245" s="17">
        <v>251</v>
      </c>
      <c r="AC245" s="17">
        <v>802</v>
      </c>
      <c r="AD245" s="17">
        <v>37</v>
      </c>
      <c r="AE245" s="17">
        <v>133</v>
      </c>
      <c r="AF245" s="17"/>
      <c r="AG245" s="17"/>
      <c r="AH245" s="17">
        <v>1</v>
      </c>
      <c r="AI245" s="17"/>
      <c r="AJ245" s="17"/>
      <c r="AK245" s="17"/>
      <c r="AL245" s="17"/>
      <c r="AM245" s="17"/>
      <c r="AN245" s="17"/>
      <c r="AO245" s="17"/>
      <c r="AP245" s="17" t="s">
        <v>987</v>
      </c>
      <c r="AQ245" s="17" t="s">
        <v>987</v>
      </c>
      <c r="AR245" s="9"/>
      <c r="AS245" s="105" t="s">
        <v>1136</v>
      </c>
      <c r="AT245" s="17"/>
      <c r="AU245" s="56" t="s">
        <v>1159</v>
      </c>
      <c r="AV245" s="103"/>
      <c r="AW245" s="103"/>
      <c r="AX245" s="103"/>
    </row>
    <row r="246" s="1" customFormat="1" ht="50" customHeight="1" spans="1:50">
      <c r="A246" s="16">
        <v>237</v>
      </c>
      <c r="B246" s="17" t="s">
        <v>58</v>
      </c>
      <c r="C246" s="17" t="s">
        <v>107</v>
      </c>
      <c r="D246" s="17" t="s">
        <v>108</v>
      </c>
      <c r="E246" s="17" t="s">
        <v>1160</v>
      </c>
      <c r="F246" s="17" t="s">
        <v>78</v>
      </c>
      <c r="G246" s="17" t="s">
        <v>62</v>
      </c>
      <c r="H246" s="17" t="s">
        <v>27</v>
      </c>
      <c r="I246" s="17" t="s">
        <v>998</v>
      </c>
      <c r="J246" s="17">
        <v>2.03</v>
      </c>
      <c r="K246" s="100" t="s">
        <v>1161</v>
      </c>
      <c r="L246" s="9" t="s">
        <v>1135</v>
      </c>
      <c r="M246" s="17">
        <v>63.3002</v>
      </c>
      <c r="N246" s="22">
        <f t="shared" si="18"/>
        <v>54.18</v>
      </c>
      <c r="O246" s="17">
        <f t="shared" si="19"/>
        <v>54.18</v>
      </c>
      <c r="P246" s="25">
        <v>37.98</v>
      </c>
      <c r="Q246" s="17"/>
      <c r="R246" s="17"/>
      <c r="S246" s="25">
        <v>16.2</v>
      </c>
      <c r="T246" s="17"/>
      <c r="U246" s="17"/>
      <c r="V246" s="17"/>
      <c r="W246" s="17"/>
      <c r="X246" s="17"/>
      <c r="Y246" s="17"/>
      <c r="Z246" s="17"/>
      <c r="AA246" s="17"/>
      <c r="AB246" s="17">
        <v>69</v>
      </c>
      <c r="AC246" s="17">
        <v>270</v>
      </c>
      <c r="AD246" s="17">
        <v>10</v>
      </c>
      <c r="AE246" s="17">
        <v>40</v>
      </c>
      <c r="AF246" s="17"/>
      <c r="AG246" s="17"/>
      <c r="AH246" s="17"/>
      <c r="AI246" s="17">
        <v>1</v>
      </c>
      <c r="AJ246" s="17"/>
      <c r="AK246" s="17"/>
      <c r="AL246" s="17"/>
      <c r="AM246" s="17"/>
      <c r="AN246" s="17"/>
      <c r="AO246" s="17"/>
      <c r="AP246" s="17" t="s">
        <v>987</v>
      </c>
      <c r="AQ246" s="17" t="s">
        <v>987</v>
      </c>
      <c r="AR246" s="9"/>
      <c r="AS246" s="105" t="s">
        <v>1136</v>
      </c>
      <c r="AT246" s="17"/>
      <c r="AU246" s="56" t="s">
        <v>1162</v>
      </c>
      <c r="AV246" s="103"/>
      <c r="AW246" s="103"/>
      <c r="AX246" s="103"/>
    </row>
    <row r="247" s="1" customFormat="1" ht="50" customHeight="1" spans="1:50">
      <c r="A247" s="16">
        <v>238</v>
      </c>
      <c r="B247" s="17" t="s">
        <v>58</v>
      </c>
      <c r="C247" s="17" t="s">
        <v>107</v>
      </c>
      <c r="D247" s="17" t="s">
        <v>108</v>
      </c>
      <c r="E247" s="17" t="s">
        <v>1163</v>
      </c>
      <c r="F247" s="17" t="s">
        <v>78</v>
      </c>
      <c r="G247" s="17" t="s">
        <v>62</v>
      </c>
      <c r="H247" s="17" t="s">
        <v>27</v>
      </c>
      <c r="I247" s="17" t="s">
        <v>998</v>
      </c>
      <c r="J247" s="17">
        <v>1.455</v>
      </c>
      <c r="K247" s="100" t="s">
        <v>1164</v>
      </c>
      <c r="L247" s="9" t="s">
        <v>1135</v>
      </c>
      <c r="M247" s="17">
        <v>54.8039</v>
      </c>
      <c r="N247" s="22">
        <f t="shared" si="18"/>
        <v>46.8822</v>
      </c>
      <c r="O247" s="17">
        <f t="shared" si="19"/>
        <v>46.8822</v>
      </c>
      <c r="P247" s="25">
        <v>32.8822</v>
      </c>
      <c r="Q247" s="17"/>
      <c r="R247" s="17"/>
      <c r="S247" s="25">
        <v>14</v>
      </c>
      <c r="T247" s="17"/>
      <c r="U247" s="17"/>
      <c r="V247" s="17"/>
      <c r="W247" s="17"/>
      <c r="X247" s="17"/>
      <c r="Y247" s="17"/>
      <c r="Z247" s="17"/>
      <c r="AA247" s="17"/>
      <c r="AB247" s="17">
        <v>237</v>
      </c>
      <c r="AC247" s="17">
        <v>900</v>
      </c>
      <c r="AD247" s="17">
        <v>59</v>
      </c>
      <c r="AE247" s="17">
        <v>167</v>
      </c>
      <c r="AF247" s="17"/>
      <c r="AG247" s="17"/>
      <c r="AH247" s="17"/>
      <c r="AI247" s="17">
        <v>1</v>
      </c>
      <c r="AJ247" s="17"/>
      <c r="AK247" s="17"/>
      <c r="AL247" s="17"/>
      <c r="AM247" s="17"/>
      <c r="AN247" s="17"/>
      <c r="AO247" s="17"/>
      <c r="AP247" s="17" t="s">
        <v>987</v>
      </c>
      <c r="AQ247" s="17" t="s">
        <v>987</v>
      </c>
      <c r="AR247" s="9"/>
      <c r="AS247" s="105" t="s">
        <v>1136</v>
      </c>
      <c r="AT247" s="17"/>
      <c r="AU247" s="56" t="s">
        <v>1165</v>
      </c>
      <c r="AV247" s="103"/>
      <c r="AW247" s="103"/>
      <c r="AX247" s="103"/>
    </row>
    <row r="248" s="1" customFormat="1" ht="50" customHeight="1" spans="1:50">
      <c r="A248" s="16">
        <v>239</v>
      </c>
      <c r="B248" s="17" t="s">
        <v>58</v>
      </c>
      <c r="C248" s="17" t="s">
        <v>150</v>
      </c>
      <c r="D248" s="17" t="s">
        <v>956</v>
      </c>
      <c r="E248" s="17" t="s">
        <v>1166</v>
      </c>
      <c r="F248" s="17" t="s">
        <v>78</v>
      </c>
      <c r="G248" s="17" t="s">
        <v>62</v>
      </c>
      <c r="H248" s="17" t="s">
        <v>27</v>
      </c>
      <c r="I248" s="17" t="s">
        <v>998</v>
      </c>
      <c r="J248" s="17">
        <v>0.953</v>
      </c>
      <c r="K248" s="100" t="s">
        <v>1167</v>
      </c>
      <c r="L248" s="9" t="s">
        <v>1135</v>
      </c>
      <c r="M248" s="17">
        <v>34.3837</v>
      </c>
      <c r="N248" s="22">
        <f t="shared" si="18"/>
        <v>29.6302</v>
      </c>
      <c r="O248" s="17">
        <f t="shared" si="19"/>
        <v>29.6302</v>
      </c>
      <c r="P248" s="25">
        <v>20.6302</v>
      </c>
      <c r="Q248" s="17"/>
      <c r="R248" s="17"/>
      <c r="S248" s="25">
        <v>9</v>
      </c>
      <c r="T248" s="17"/>
      <c r="U248" s="17"/>
      <c r="V248" s="17"/>
      <c r="W248" s="17"/>
      <c r="X248" s="17"/>
      <c r="Y248" s="17"/>
      <c r="Z248" s="17"/>
      <c r="AA248" s="17"/>
      <c r="AB248" s="17">
        <v>512</v>
      </c>
      <c r="AC248" s="17">
        <v>1746</v>
      </c>
      <c r="AD248" s="17">
        <v>51</v>
      </c>
      <c r="AE248" s="17">
        <v>190</v>
      </c>
      <c r="AF248" s="17"/>
      <c r="AG248" s="17"/>
      <c r="AH248" s="17">
        <v>1</v>
      </c>
      <c r="AI248" s="17"/>
      <c r="AJ248" s="17"/>
      <c r="AK248" s="17"/>
      <c r="AL248" s="17"/>
      <c r="AM248" s="17"/>
      <c r="AN248" s="17"/>
      <c r="AO248" s="17"/>
      <c r="AP248" s="17" t="s">
        <v>987</v>
      </c>
      <c r="AQ248" s="17" t="s">
        <v>987</v>
      </c>
      <c r="AR248" s="9"/>
      <c r="AS248" s="105" t="s">
        <v>1136</v>
      </c>
      <c r="AT248" s="17"/>
      <c r="AU248" s="56" t="s">
        <v>1168</v>
      </c>
      <c r="AV248" s="103"/>
      <c r="AW248" s="103"/>
      <c r="AX248" s="103"/>
    </row>
    <row r="249" s="1" customFormat="1" ht="50" customHeight="1" spans="1:50">
      <c r="A249" s="16">
        <v>240</v>
      </c>
      <c r="B249" s="17" t="s">
        <v>58</v>
      </c>
      <c r="C249" s="17" t="s">
        <v>914</v>
      </c>
      <c r="D249" s="17" t="s">
        <v>956</v>
      </c>
      <c r="E249" s="17" t="s">
        <v>1169</v>
      </c>
      <c r="F249" s="17" t="s">
        <v>78</v>
      </c>
      <c r="G249" s="17" t="s">
        <v>62</v>
      </c>
      <c r="H249" s="17" t="s">
        <v>27</v>
      </c>
      <c r="I249" s="17" t="s">
        <v>998</v>
      </c>
      <c r="J249" s="17">
        <v>0.893</v>
      </c>
      <c r="K249" s="100" t="s">
        <v>1170</v>
      </c>
      <c r="L249" s="9" t="s">
        <v>1135</v>
      </c>
      <c r="M249" s="17">
        <v>27.3998</v>
      </c>
      <c r="N249" s="22">
        <f t="shared" si="18"/>
        <v>23.52</v>
      </c>
      <c r="O249" s="17">
        <f t="shared" si="19"/>
        <v>23.52</v>
      </c>
      <c r="P249" s="25">
        <v>16.42</v>
      </c>
      <c r="Q249" s="17"/>
      <c r="R249" s="17"/>
      <c r="S249" s="25">
        <v>7.1</v>
      </c>
      <c r="T249" s="17"/>
      <c r="U249" s="17"/>
      <c r="V249" s="17"/>
      <c r="W249" s="17"/>
      <c r="X249" s="17"/>
      <c r="Y249" s="17"/>
      <c r="Z249" s="17"/>
      <c r="AA249" s="17"/>
      <c r="AB249" s="17">
        <v>512</v>
      </c>
      <c r="AC249" s="17">
        <v>1746</v>
      </c>
      <c r="AD249" s="17">
        <v>51</v>
      </c>
      <c r="AE249" s="17">
        <v>190</v>
      </c>
      <c r="AF249" s="17"/>
      <c r="AG249" s="17"/>
      <c r="AH249" s="17">
        <v>1</v>
      </c>
      <c r="AI249" s="17"/>
      <c r="AJ249" s="17"/>
      <c r="AK249" s="17"/>
      <c r="AL249" s="17"/>
      <c r="AM249" s="17"/>
      <c r="AN249" s="17"/>
      <c r="AO249" s="17"/>
      <c r="AP249" s="17" t="s">
        <v>987</v>
      </c>
      <c r="AQ249" s="17" t="s">
        <v>987</v>
      </c>
      <c r="AR249" s="9"/>
      <c r="AS249" s="105" t="s">
        <v>1136</v>
      </c>
      <c r="AT249" s="17"/>
      <c r="AU249" s="56" t="s">
        <v>1171</v>
      </c>
      <c r="AV249" s="103"/>
      <c r="AW249" s="103"/>
      <c r="AX249" s="103"/>
    </row>
    <row r="250" s="1" customFormat="1" ht="50" customHeight="1" spans="1:50">
      <c r="A250" s="16">
        <v>241</v>
      </c>
      <c r="B250" s="17" t="s">
        <v>58</v>
      </c>
      <c r="C250" s="17" t="s">
        <v>914</v>
      </c>
      <c r="D250" s="17" t="s">
        <v>956</v>
      </c>
      <c r="E250" s="17" t="s">
        <v>1172</v>
      </c>
      <c r="F250" s="17" t="s">
        <v>78</v>
      </c>
      <c r="G250" s="17" t="s">
        <v>62</v>
      </c>
      <c r="H250" s="17" t="s">
        <v>27</v>
      </c>
      <c r="I250" s="17" t="s">
        <v>998</v>
      </c>
      <c r="J250" s="17">
        <v>1.771</v>
      </c>
      <c r="K250" s="100" t="s">
        <v>1173</v>
      </c>
      <c r="L250" s="9" t="s">
        <v>1135</v>
      </c>
      <c r="M250" s="17">
        <v>64.1818</v>
      </c>
      <c r="N250" s="22">
        <f t="shared" si="18"/>
        <v>55.509</v>
      </c>
      <c r="O250" s="17">
        <f t="shared" si="19"/>
        <v>55.509</v>
      </c>
      <c r="P250" s="25">
        <v>38.509</v>
      </c>
      <c r="Q250" s="17"/>
      <c r="R250" s="17"/>
      <c r="S250" s="25">
        <v>17</v>
      </c>
      <c r="T250" s="17"/>
      <c r="U250" s="17"/>
      <c r="V250" s="17"/>
      <c r="W250" s="17"/>
      <c r="X250" s="17"/>
      <c r="Y250" s="17"/>
      <c r="Z250" s="17"/>
      <c r="AA250" s="17"/>
      <c r="AB250" s="17">
        <v>512</v>
      </c>
      <c r="AC250" s="17">
        <v>1746</v>
      </c>
      <c r="AD250" s="17">
        <v>51</v>
      </c>
      <c r="AE250" s="17">
        <v>190</v>
      </c>
      <c r="AF250" s="17"/>
      <c r="AG250" s="17"/>
      <c r="AH250" s="17">
        <v>1</v>
      </c>
      <c r="AI250" s="17"/>
      <c r="AJ250" s="17"/>
      <c r="AK250" s="17"/>
      <c r="AL250" s="17"/>
      <c r="AM250" s="17"/>
      <c r="AN250" s="17"/>
      <c r="AO250" s="17"/>
      <c r="AP250" s="17" t="s">
        <v>987</v>
      </c>
      <c r="AQ250" s="17" t="s">
        <v>987</v>
      </c>
      <c r="AR250" s="9"/>
      <c r="AS250" s="105" t="s">
        <v>1136</v>
      </c>
      <c r="AT250" s="17"/>
      <c r="AU250" s="56" t="s">
        <v>1174</v>
      </c>
      <c r="AV250" s="103"/>
      <c r="AW250" s="103"/>
      <c r="AX250" s="103"/>
    </row>
    <row r="251" s="1" customFormat="1" ht="50" customHeight="1" spans="1:50">
      <c r="A251" s="16">
        <v>242</v>
      </c>
      <c r="B251" s="17" t="s">
        <v>58</v>
      </c>
      <c r="C251" s="17" t="s">
        <v>150</v>
      </c>
      <c r="D251" s="17" t="s">
        <v>552</v>
      </c>
      <c r="E251" s="17" t="s">
        <v>1175</v>
      </c>
      <c r="F251" s="17" t="s">
        <v>78</v>
      </c>
      <c r="G251" s="17" t="s">
        <v>62</v>
      </c>
      <c r="H251" s="17" t="s">
        <v>27</v>
      </c>
      <c r="I251" s="17" t="s">
        <v>998</v>
      </c>
      <c r="J251" s="17">
        <v>1.243</v>
      </c>
      <c r="K251" s="100" t="s">
        <v>1176</v>
      </c>
      <c r="L251" s="9" t="s">
        <v>1135</v>
      </c>
      <c r="M251" s="17">
        <v>47.6017</v>
      </c>
      <c r="N251" s="22">
        <f t="shared" si="18"/>
        <v>41.4652</v>
      </c>
      <c r="O251" s="17">
        <f t="shared" si="19"/>
        <v>41.4652</v>
      </c>
      <c r="P251" s="25">
        <v>28.561</v>
      </c>
      <c r="Q251" s="17"/>
      <c r="R251" s="17"/>
      <c r="S251" s="25">
        <v>12.9042</v>
      </c>
      <c r="T251" s="17"/>
      <c r="U251" s="17"/>
      <c r="V251" s="17"/>
      <c r="W251" s="17"/>
      <c r="X251" s="17"/>
      <c r="Y251" s="17"/>
      <c r="Z251" s="17"/>
      <c r="AA251" s="17"/>
      <c r="AB251" s="17">
        <v>467</v>
      </c>
      <c r="AC251" s="17">
        <v>1941</v>
      </c>
      <c r="AD251" s="17">
        <v>52</v>
      </c>
      <c r="AE251" s="17">
        <v>214</v>
      </c>
      <c r="AF251" s="17"/>
      <c r="AG251" s="17"/>
      <c r="AH251" s="17"/>
      <c r="AI251" s="17">
        <v>1</v>
      </c>
      <c r="AJ251" s="17"/>
      <c r="AK251" s="17"/>
      <c r="AL251" s="17"/>
      <c r="AM251" s="17"/>
      <c r="AN251" s="17"/>
      <c r="AO251" s="17"/>
      <c r="AP251" s="17" t="s">
        <v>987</v>
      </c>
      <c r="AQ251" s="17" t="s">
        <v>987</v>
      </c>
      <c r="AR251" s="9"/>
      <c r="AS251" s="105" t="s">
        <v>1136</v>
      </c>
      <c r="AT251" s="17"/>
      <c r="AU251" s="56" t="s">
        <v>1177</v>
      </c>
      <c r="AV251" s="103"/>
      <c r="AW251" s="103"/>
      <c r="AX251" s="103"/>
    </row>
    <row r="252" s="1" customFormat="1" ht="50" customHeight="1" spans="1:50">
      <c r="A252" s="16">
        <v>243</v>
      </c>
      <c r="B252" s="17" t="s">
        <v>58</v>
      </c>
      <c r="C252" s="17" t="s">
        <v>265</v>
      </c>
      <c r="D252" s="17" t="s">
        <v>1178</v>
      </c>
      <c r="E252" s="17" t="s">
        <v>1179</v>
      </c>
      <c r="F252" s="17" t="s">
        <v>78</v>
      </c>
      <c r="G252" s="17" t="s">
        <v>62</v>
      </c>
      <c r="H252" s="17" t="s">
        <v>27</v>
      </c>
      <c r="I252" s="17" t="s">
        <v>998</v>
      </c>
      <c r="J252" s="17">
        <v>1.542</v>
      </c>
      <c r="K252" s="100" t="s">
        <v>1180</v>
      </c>
      <c r="L252" s="9" t="s">
        <v>1135</v>
      </c>
      <c r="M252" s="17">
        <v>48.1387</v>
      </c>
      <c r="N252" s="22">
        <f t="shared" si="18"/>
        <v>41.8832</v>
      </c>
      <c r="O252" s="17">
        <f t="shared" si="19"/>
        <v>41.8832</v>
      </c>
      <c r="P252" s="25">
        <v>28.8832</v>
      </c>
      <c r="Q252" s="17"/>
      <c r="R252" s="17"/>
      <c r="S252" s="25">
        <v>13</v>
      </c>
      <c r="T252" s="17"/>
      <c r="U252" s="17"/>
      <c r="V252" s="17"/>
      <c r="W252" s="17"/>
      <c r="X252" s="17"/>
      <c r="Y252" s="17"/>
      <c r="Z252" s="17"/>
      <c r="AA252" s="17"/>
      <c r="AB252" s="17">
        <v>489</v>
      </c>
      <c r="AC252" s="17">
        <v>1989</v>
      </c>
      <c r="AD252" s="17">
        <v>88</v>
      </c>
      <c r="AE252" s="17">
        <v>353</v>
      </c>
      <c r="AF252" s="17"/>
      <c r="AG252" s="17"/>
      <c r="AH252" s="17"/>
      <c r="AI252" s="17">
        <v>1</v>
      </c>
      <c r="AJ252" s="17"/>
      <c r="AK252" s="17"/>
      <c r="AL252" s="17"/>
      <c r="AM252" s="17"/>
      <c r="AN252" s="17"/>
      <c r="AO252" s="17"/>
      <c r="AP252" s="17" t="s">
        <v>987</v>
      </c>
      <c r="AQ252" s="17" t="s">
        <v>987</v>
      </c>
      <c r="AR252" s="9"/>
      <c r="AS252" s="105" t="s">
        <v>1136</v>
      </c>
      <c r="AT252" s="17"/>
      <c r="AU252" s="56" t="s">
        <v>1181</v>
      </c>
      <c r="AV252" s="103"/>
      <c r="AW252" s="103"/>
      <c r="AX252" s="103"/>
    </row>
    <row r="253" s="1" customFormat="1" ht="50" customHeight="1" spans="1:50">
      <c r="A253" s="16">
        <v>244</v>
      </c>
      <c r="B253" s="17" t="s">
        <v>58</v>
      </c>
      <c r="C253" s="17" t="s">
        <v>265</v>
      </c>
      <c r="D253" s="17" t="s">
        <v>1178</v>
      </c>
      <c r="E253" s="17" t="s">
        <v>1182</v>
      </c>
      <c r="F253" s="17" t="s">
        <v>78</v>
      </c>
      <c r="G253" s="17" t="s">
        <v>62</v>
      </c>
      <c r="H253" s="17" t="s">
        <v>27</v>
      </c>
      <c r="I253" s="17" t="s">
        <v>998</v>
      </c>
      <c r="J253" s="17">
        <v>1.196</v>
      </c>
      <c r="K253" s="100" t="s">
        <v>1183</v>
      </c>
      <c r="L253" s="9" t="s">
        <v>1135</v>
      </c>
      <c r="M253" s="17">
        <v>33.1296</v>
      </c>
      <c r="N253" s="22">
        <f t="shared" si="18"/>
        <v>28.8777</v>
      </c>
      <c r="O253" s="17">
        <f t="shared" si="19"/>
        <v>28.8777</v>
      </c>
      <c r="P253" s="25">
        <v>19.8777</v>
      </c>
      <c r="Q253" s="17"/>
      <c r="R253" s="17"/>
      <c r="S253" s="25">
        <v>9</v>
      </c>
      <c r="T253" s="17"/>
      <c r="U253" s="17"/>
      <c r="V253" s="17"/>
      <c r="W253" s="17"/>
      <c r="X253" s="17"/>
      <c r="Y253" s="17"/>
      <c r="Z253" s="17"/>
      <c r="AA253" s="17"/>
      <c r="AB253" s="17">
        <v>489</v>
      </c>
      <c r="AC253" s="17">
        <v>1989</v>
      </c>
      <c r="AD253" s="17">
        <v>88</v>
      </c>
      <c r="AE253" s="17">
        <v>353</v>
      </c>
      <c r="AF253" s="17"/>
      <c r="AG253" s="17"/>
      <c r="AH253" s="17"/>
      <c r="AI253" s="17">
        <v>1</v>
      </c>
      <c r="AJ253" s="17"/>
      <c r="AK253" s="17"/>
      <c r="AL253" s="17"/>
      <c r="AM253" s="17"/>
      <c r="AN253" s="17"/>
      <c r="AO253" s="17"/>
      <c r="AP253" s="17" t="s">
        <v>987</v>
      </c>
      <c r="AQ253" s="17" t="s">
        <v>987</v>
      </c>
      <c r="AR253" s="9"/>
      <c r="AS253" s="105" t="s">
        <v>1136</v>
      </c>
      <c r="AT253" s="17"/>
      <c r="AU253" s="56" t="s">
        <v>1184</v>
      </c>
      <c r="AV253" s="103"/>
      <c r="AW253" s="103"/>
      <c r="AX253" s="103"/>
    </row>
    <row r="254" s="1" customFormat="1" ht="30" customHeight="1" spans="1:47">
      <c r="A254" s="14" t="s">
        <v>56</v>
      </c>
      <c r="B254" s="15"/>
      <c r="C254" s="15"/>
      <c r="D254" s="15"/>
      <c r="E254" s="15"/>
      <c r="F254" s="15"/>
      <c r="G254" s="15"/>
      <c r="H254" s="15"/>
      <c r="I254" s="15"/>
      <c r="J254" s="15"/>
      <c r="K254" s="15"/>
      <c r="L254" s="21"/>
      <c r="M254" s="22">
        <f>SUM(M255:M256)</f>
        <v>1880</v>
      </c>
      <c r="N254" s="22">
        <f t="shared" ref="N254:AA254" si="20">SUM(N255:N256)</f>
        <v>1880</v>
      </c>
      <c r="O254" s="22">
        <f t="shared" si="20"/>
        <v>1880</v>
      </c>
      <c r="P254" s="22">
        <f t="shared" si="20"/>
        <v>1500</v>
      </c>
      <c r="Q254" s="22">
        <f t="shared" si="20"/>
        <v>0</v>
      </c>
      <c r="R254" s="22">
        <f t="shared" si="20"/>
        <v>380</v>
      </c>
      <c r="S254" s="22">
        <f t="shared" si="20"/>
        <v>0</v>
      </c>
      <c r="T254" s="22">
        <f t="shared" si="20"/>
        <v>0</v>
      </c>
      <c r="U254" s="22">
        <f t="shared" si="20"/>
        <v>0</v>
      </c>
      <c r="V254" s="22">
        <f t="shared" si="20"/>
        <v>0</v>
      </c>
      <c r="W254" s="22">
        <f t="shared" si="20"/>
        <v>0</v>
      </c>
      <c r="X254" s="22">
        <f t="shared" si="20"/>
        <v>0</v>
      </c>
      <c r="Y254" s="10">
        <f t="shared" si="20"/>
        <v>0</v>
      </c>
      <c r="Z254" s="10">
        <f t="shared" si="20"/>
        <v>0</v>
      </c>
      <c r="AA254" s="10">
        <f t="shared" si="20"/>
        <v>0</v>
      </c>
      <c r="AB254" s="10">
        <f t="shared" ref="AA254:AO254" si="21">SUM(AB255:AB256)</f>
        <v>217952</v>
      </c>
      <c r="AC254" s="10">
        <f t="shared" si="21"/>
        <v>404665</v>
      </c>
      <c r="AD254" s="10">
        <f t="shared" si="21"/>
        <v>57884</v>
      </c>
      <c r="AE254" s="10">
        <f t="shared" si="21"/>
        <v>247004</v>
      </c>
      <c r="AF254" s="10">
        <f t="shared" si="21"/>
        <v>6094</v>
      </c>
      <c r="AG254" s="10">
        <f t="shared" si="21"/>
        <v>26420</v>
      </c>
      <c r="AH254" s="10">
        <f t="shared" si="21"/>
        <v>144</v>
      </c>
      <c r="AI254" s="10">
        <f t="shared" si="21"/>
        <v>196</v>
      </c>
      <c r="AJ254" s="10">
        <f t="shared" si="21"/>
        <v>0</v>
      </c>
      <c r="AK254" s="10">
        <f t="shared" si="21"/>
        <v>0</v>
      </c>
      <c r="AL254" s="10">
        <f t="shared" si="21"/>
        <v>0</v>
      </c>
      <c r="AM254" s="10">
        <f t="shared" si="21"/>
        <v>0</v>
      </c>
      <c r="AN254" s="10">
        <f t="shared" si="21"/>
        <v>0</v>
      </c>
      <c r="AO254" s="10">
        <f t="shared" si="21"/>
        <v>0</v>
      </c>
      <c r="AP254" s="17" t="s">
        <v>1185</v>
      </c>
      <c r="AQ254" s="10"/>
      <c r="AR254" s="46"/>
      <c r="AS254" s="47"/>
      <c r="AT254" s="47"/>
      <c r="AU254" s="48"/>
    </row>
    <row r="255" s="1" customFormat="1" ht="30" customHeight="1" spans="1:47">
      <c r="A255" s="16">
        <v>245</v>
      </c>
      <c r="B255" s="16" t="s">
        <v>58</v>
      </c>
      <c r="C255" s="97" t="s">
        <v>143</v>
      </c>
      <c r="D255" s="97"/>
      <c r="E255" s="97" t="s">
        <v>1186</v>
      </c>
      <c r="F255" s="17" t="s">
        <v>78</v>
      </c>
      <c r="G255" s="16" t="s">
        <v>71</v>
      </c>
      <c r="H255" s="16" t="s">
        <v>1187</v>
      </c>
      <c r="I255" s="16">
        <v>1</v>
      </c>
      <c r="J255" s="16"/>
      <c r="K255" s="80" t="s">
        <v>1188</v>
      </c>
      <c r="L255" s="9" t="s">
        <v>1189</v>
      </c>
      <c r="M255" s="22">
        <v>380</v>
      </c>
      <c r="N255" s="22">
        <v>380</v>
      </c>
      <c r="O255" s="22">
        <f>P255+Q255+R255+S255+T255+U255+V255+W255+X255</f>
        <v>380</v>
      </c>
      <c r="P255" s="22"/>
      <c r="Q255" s="22"/>
      <c r="R255" s="22">
        <v>380</v>
      </c>
      <c r="S255" s="22"/>
      <c r="T255" s="22"/>
      <c r="U255" s="22"/>
      <c r="V255" s="22"/>
      <c r="W255" s="22"/>
      <c r="X255" s="22"/>
      <c r="Y255" s="22"/>
      <c r="Z255" s="22"/>
      <c r="AA255" s="22"/>
      <c r="AB255" s="102">
        <v>108976</v>
      </c>
      <c r="AC255" s="102" t="s">
        <v>1190</v>
      </c>
      <c r="AD255" s="102">
        <v>28942</v>
      </c>
      <c r="AE255" s="102">
        <v>123502</v>
      </c>
      <c r="AF255" s="102" t="s">
        <v>1191</v>
      </c>
      <c r="AG255" s="102" t="s">
        <v>1192</v>
      </c>
      <c r="AH255" s="102">
        <v>72</v>
      </c>
      <c r="AI255" s="102">
        <v>98</v>
      </c>
      <c r="AJ255" s="16"/>
      <c r="AK255" s="16"/>
      <c r="AL255" s="16"/>
      <c r="AM255" s="16"/>
      <c r="AN255" s="16"/>
      <c r="AO255" s="16"/>
      <c r="AP255" s="17" t="s">
        <v>1185</v>
      </c>
      <c r="AQ255" s="17" t="s">
        <v>1185</v>
      </c>
      <c r="AR255" s="9"/>
      <c r="AS255" s="49" t="s">
        <v>1193</v>
      </c>
      <c r="AT255" s="50"/>
      <c r="AU255" s="56" t="s">
        <v>1194</v>
      </c>
    </row>
    <row r="256" s="1" customFormat="1" ht="30" customHeight="1" spans="1:47">
      <c r="A256" s="16">
        <v>246</v>
      </c>
      <c r="B256" s="16" t="s">
        <v>58</v>
      </c>
      <c r="C256" s="17" t="s">
        <v>107</v>
      </c>
      <c r="D256" s="17" t="s">
        <v>1195</v>
      </c>
      <c r="E256" s="17" t="s">
        <v>1196</v>
      </c>
      <c r="F256" s="17" t="s">
        <v>78</v>
      </c>
      <c r="G256" s="16" t="s">
        <v>71</v>
      </c>
      <c r="H256" s="16" t="s">
        <v>1197</v>
      </c>
      <c r="I256" s="16" t="s">
        <v>1198</v>
      </c>
      <c r="J256" s="16"/>
      <c r="K256" s="80" t="s">
        <v>1199</v>
      </c>
      <c r="L256" s="9" t="s">
        <v>1200</v>
      </c>
      <c r="M256" s="22">
        <v>1500</v>
      </c>
      <c r="N256" s="22">
        <v>1500</v>
      </c>
      <c r="O256" s="22">
        <f>P256+Q256+R256+S256+T256+U256+V256+W256+X256</f>
        <v>1500</v>
      </c>
      <c r="P256" s="22">
        <v>1500</v>
      </c>
      <c r="Q256" s="22"/>
      <c r="R256" s="22"/>
      <c r="S256" s="22"/>
      <c r="T256" s="22"/>
      <c r="U256" s="22"/>
      <c r="V256" s="22"/>
      <c r="W256" s="22"/>
      <c r="X256" s="22"/>
      <c r="Y256" s="22"/>
      <c r="Z256" s="22"/>
      <c r="AA256" s="22"/>
      <c r="AB256" s="17">
        <v>108976</v>
      </c>
      <c r="AC256" s="17">
        <v>404665</v>
      </c>
      <c r="AD256" s="17">
        <v>28942</v>
      </c>
      <c r="AE256" s="17">
        <v>123502</v>
      </c>
      <c r="AF256" s="17">
        <v>6094</v>
      </c>
      <c r="AG256" s="17">
        <v>26420</v>
      </c>
      <c r="AH256" s="17">
        <v>72</v>
      </c>
      <c r="AI256" s="17">
        <v>98</v>
      </c>
      <c r="AJ256" s="16"/>
      <c r="AK256" s="16"/>
      <c r="AL256" s="16"/>
      <c r="AM256" s="16"/>
      <c r="AN256" s="16"/>
      <c r="AO256" s="16"/>
      <c r="AP256" s="17" t="s">
        <v>1185</v>
      </c>
      <c r="AQ256" s="17" t="s">
        <v>1185</v>
      </c>
      <c r="AR256" s="9"/>
      <c r="AS256" s="49" t="s">
        <v>1201</v>
      </c>
      <c r="AT256" s="49" t="s">
        <v>1202</v>
      </c>
      <c r="AU256" s="56" t="s">
        <v>1203</v>
      </c>
    </row>
    <row r="257" s="1" customFormat="1" ht="30" customHeight="1" spans="1:47">
      <c r="A257" s="14" t="s">
        <v>56</v>
      </c>
      <c r="B257" s="15"/>
      <c r="C257" s="15"/>
      <c r="D257" s="15"/>
      <c r="E257" s="15"/>
      <c r="F257" s="15"/>
      <c r="G257" s="15"/>
      <c r="H257" s="15"/>
      <c r="I257" s="15"/>
      <c r="J257" s="15"/>
      <c r="K257" s="15"/>
      <c r="L257" s="21"/>
      <c r="M257" s="10">
        <f>SUM(M258:M263)</f>
        <v>1661.673549</v>
      </c>
      <c r="N257" s="10">
        <f t="shared" ref="N257:AA257" si="22">SUM(N258:N263)</f>
        <v>1428.57</v>
      </c>
      <c r="O257" s="10">
        <f t="shared" si="22"/>
        <v>1414</v>
      </c>
      <c r="P257" s="10">
        <f t="shared" si="22"/>
        <v>507</v>
      </c>
      <c r="Q257" s="10">
        <f t="shared" si="22"/>
        <v>0</v>
      </c>
      <c r="R257" s="10">
        <f t="shared" si="22"/>
        <v>0</v>
      </c>
      <c r="S257" s="10">
        <f t="shared" si="22"/>
        <v>89</v>
      </c>
      <c r="T257" s="10">
        <f t="shared" si="22"/>
        <v>45</v>
      </c>
      <c r="U257" s="10">
        <f t="shared" si="22"/>
        <v>773</v>
      </c>
      <c r="V257" s="10">
        <f t="shared" si="22"/>
        <v>0</v>
      </c>
      <c r="W257" s="10">
        <f t="shared" si="22"/>
        <v>0</v>
      </c>
      <c r="X257" s="10">
        <f t="shared" si="22"/>
        <v>0</v>
      </c>
      <c r="Y257" s="10">
        <f t="shared" si="22"/>
        <v>0</v>
      </c>
      <c r="Z257" s="10">
        <f t="shared" si="22"/>
        <v>0</v>
      </c>
      <c r="AA257" s="10">
        <f t="shared" si="22"/>
        <v>0</v>
      </c>
      <c r="AB257" s="10">
        <f t="shared" ref="AA257:AO257" si="23">SUM(AB258:AB263)</f>
        <v>1727</v>
      </c>
      <c r="AC257" s="10">
        <f t="shared" si="23"/>
        <v>7559</v>
      </c>
      <c r="AD257" s="10">
        <f t="shared" si="23"/>
        <v>667</v>
      </c>
      <c r="AE257" s="10">
        <f t="shared" si="23"/>
        <v>3114</v>
      </c>
      <c r="AF257" s="10">
        <f t="shared" si="23"/>
        <v>0</v>
      </c>
      <c r="AG257" s="10">
        <f t="shared" si="23"/>
        <v>0</v>
      </c>
      <c r="AH257" s="10">
        <f t="shared" si="23"/>
        <v>1</v>
      </c>
      <c r="AI257" s="10">
        <f t="shared" si="23"/>
        <v>5</v>
      </c>
      <c r="AJ257" s="10">
        <f t="shared" si="23"/>
        <v>0</v>
      </c>
      <c r="AK257" s="10">
        <f t="shared" si="23"/>
        <v>0</v>
      </c>
      <c r="AL257" s="10">
        <f t="shared" si="23"/>
        <v>0</v>
      </c>
      <c r="AM257" s="10">
        <f t="shared" si="23"/>
        <v>0</v>
      </c>
      <c r="AN257" s="10">
        <f t="shared" si="23"/>
        <v>0</v>
      </c>
      <c r="AO257" s="10">
        <f t="shared" si="23"/>
        <v>0</v>
      </c>
      <c r="AP257" s="17" t="s">
        <v>1204</v>
      </c>
      <c r="AQ257" s="10"/>
      <c r="AR257" s="46"/>
      <c r="AS257" s="47"/>
      <c r="AT257" s="47"/>
      <c r="AU257" s="48"/>
    </row>
    <row r="258" s="1" customFormat="1" ht="30" customHeight="1" spans="1:47">
      <c r="A258" s="16">
        <v>247</v>
      </c>
      <c r="B258" s="16" t="s">
        <v>58</v>
      </c>
      <c r="C258" s="17" t="s">
        <v>89</v>
      </c>
      <c r="D258" s="17" t="s">
        <v>1205</v>
      </c>
      <c r="E258" s="17" t="s">
        <v>1206</v>
      </c>
      <c r="F258" s="17" t="s">
        <v>125</v>
      </c>
      <c r="G258" s="16" t="s">
        <v>62</v>
      </c>
      <c r="H258" s="16" t="s">
        <v>27</v>
      </c>
      <c r="I258" s="16">
        <v>1</v>
      </c>
      <c r="J258" s="16">
        <v>0.95</v>
      </c>
      <c r="K258" s="9" t="s">
        <v>1207</v>
      </c>
      <c r="L258" s="9" t="s">
        <v>1208</v>
      </c>
      <c r="M258" s="22">
        <v>133.158005</v>
      </c>
      <c r="N258" s="22">
        <v>109.84</v>
      </c>
      <c r="O258" s="22">
        <f t="shared" ref="O258:O263" si="24">P258+Q258+R258+S258+T258+U258+V258+W258+X258</f>
        <v>109</v>
      </c>
      <c r="P258" s="22">
        <v>81</v>
      </c>
      <c r="Q258" s="22"/>
      <c r="R258" s="22"/>
      <c r="S258" s="22"/>
      <c r="T258" s="22"/>
      <c r="U258" s="22">
        <v>28</v>
      </c>
      <c r="V258" s="22"/>
      <c r="W258" s="22"/>
      <c r="X258" s="22"/>
      <c r="Y258" s="16"/>
      <c r="Z258" s="16"/>
      <c r="AA258" s="16"/>
      <c r="AB258" s="17">
        <v>69</v>
      </c>
      <c r="AC258" s="17">
        <v>272</v>
      </c>
      <c r="AD258" s="17">
        <v>52</v>
      </c>
      <c r="AE258" s="17">
        <v>203</v>
      </c>
      <c r="AF258" s="17"/>
      <c r="AG258" s="17"/>
      <c r="AH258" s="17"/>
      <c r="AI258" s="17">
        <v>1</v>
      </c>
      <c r="AJ258" s="16"/>
      <c r="AK258" s="16"/>
      <c r="AL258" s="16"/>
      <c r="AM258" s="16"/>
      <c r="AN258" s="16"/>
      <c r="AO258" s="16"/>
      <c r="AP258" s="17" t="s">
        <v>1204</v>
      </c>
      <c r="AQ258" s="17" t="s">
        <v>1204</v>
      </c>
      <c r="AR258" s="9"/>
      <c r="AS258" s="49" t="s">
        <v>1209</v>
      </c>
      <c r="AT258" s="50"/>
      <c r="AU258" s="56" t="s">
        <v>1210</v>
      </c>
    </row>
    <row r="259" s="1" customFormat="1" ht="30" customHeight="1" spans="1:47">
      <c r="A259" s="16">
        <v>248</v>
      </c>
      <c r="B259" s="16" t="s">
        <v>58</v>
      </c>
      <c r="C259" s="17" t="s">
        <v>75</v>
      </c>
      <c r="D259" s="17" t="s">
        <v>676</v>
      </c>
      <c r="E259" s="17" t="s">
        <v>1211</v>
      </c>
      <c r="F259" s="17" t="s">
        <v>125</v>
      </c>
      <c r="G259" s="16" t="s">
        <v>62</v>
      </c>
      <c r="H259" s="16" t="s">
        <v>27</v>
      </c>
      <c r="I259" s="16">
        <v>1</v>
      </c>
      <c r="J259" s="16">
        <v>1</v>
      </c>
      <c r="K259" s="9" t="s">
        <v>1212</v>
      </c>
      <c r="L259" s="9" t="s">
        <v>1208</v>
      </c>
      <c r="M259" s="22">
        <v>139.659504</v>
      </c>
      <c r="N259" s="22">
        <v>125.2</v>
      </c>
      <c r="O259" s="22">
        <f t="shared" si="24"/>
        <v>125</v>
      </c>
      <c r="P259" s="22">
        <v>38</v>
      </c>
      <c r="Q259" s="22"/>
      <c r="R259" s="22"/>
      <c r="S259" s="22"/>
      <c r="T259" s="22"/>
      <c r="U259" s="22">
        <v>87</v>
      </c>
      <c r="V259" s="22"/>
      <c r="W259" s="22"/>
      <c r="X259" s="22"/>
      <c r="Y259" s="16"/>
      <c r="Z259" s="16"/>
      <c r="AA259" s="16"/>
      <c r="AB259" s="17">
        <v>71</v>
      </c>
      <c r="AC259" s="17">
        <v>272</v>
      </c>
      <c r="AD259" s="17"/>
      <c r="AE259" s="17"/>
      <c r="AF259" s="17"/>
      <c r="AG259" s="17"/>
      <c r="AH259" s="17">
        <v>1</v>
      </c>
      <c r="AI259" s="17"/>
      <c r="AJ259" s="16"/>
      <c r="AK259" s="16"/>
      <c r="AL259" s="16"/>
      <c r="AM259" s="16"/>
      <c r="AN259" s="16"/>
      <c r="AO259" s="16"/>
      <c r="AP259" s="17" t="s">
        <v>1204</v>
      </c>
      <c r="AQ259" s="17" t="s">
        <v>1204</v>
      </c>
      <c r="AR259" s="9"/>
      <c r="AS259" s="49" t="s">
        <v>1213</v>
      </c>
      <c r="AT259" s="50"/>
      <c r="AU259" s="56" t="s">
        <v>1210</v>
      </c>
    </row>
    <row r="260" s="1" customFormat="1" ht="30" customHeight="1" spans="1:47">
      <c r="A260" s="16">
        <v>249</v>
      </c>
      <c r="B260" s="16" t="s">
        <v>58</v>
      </c>
      <c r="C260" s="17" t="s">
        <v>174</v>
      </c>
      <c r="D260" s="17" t="s">
        <v>788</v>
      </c>
      <c r="E260" s="17" t="s">
        <v>1214</v>
      </c>
      <c r="F260" s="17" t="s">
        <v>125</v>
      </c>
      <c r="G260" s="16" t="s">
        <v>62</v>
      </c>
      <c r="H260" s="16" t="s">
        <v>27</v>
      </c>
      <c r="I260" s="16">
        <v>1</v>
      </c>
      <c r="J260" s="16">
        <v>1.775</v>
      </c>
      <c r="K260" s="9" t="s">
        <v>1215</v>
      </c>
      <c r="L260" s="9" t="s">
        <v>1208</v>
      </c>
      <c r="M260" s="22">
        <v>252.140942</v>
      </c>
      <c r="N260" s="22">
        <v>165.86</v>
      </c>
      <c r="O260" s="22">
        <f t="shared" si="24"/>
        <v>165</v>
      </c>
      <c r="P260" s="22">
        <v>50</v>
      </c>
      <c r="Q260" s="22"/>
      <c r="R260" s="22"/>
      <c r="S260" s="22"/>
      <c r="T260" s="22"/>
      <c r="U260" s="22">
        <v>115</v>
      </c>
      <c r="V260" s="22"/>
      <c r="W260" s="22"/>
      <c r="X260" s="22"/>
      <c r="Y260" s="16"/>
      <c r="Z260" s="16"/>
      <c r="AA260" s="16"/>
      <c r="AB260" s="17">
        <v>165</v>
      </c>
      <c r="AC260" s="17">
        <v>753</v>
      </c>
      <c r="AD260" s="17">
        <v>84</v>
      </c>
      <c r="AE260" s="17">
        <v>406</v>
      </c>
      <c r="AF260" s="17"/>
      <c r="AG260" s="17"/>
      <c r="AH260" s="17"/>
      <c r="AI260" s="17">
        <v>1</v>
      </c>
      <c r="AJ260" s="16"/>
      <c r="AK260" s="16"/>
      <c r="AL260" s="16"/>
      <c r="AM260" s="16"/>
      <c r="AN260" s="16"/>
      <c r="AO260" s="16"/>
      <c r="AP260" s="17" t="s">
        <v>1204</v>
      </c>
      <c r="AQ260" s="17" t="s">
        <v>1204</v>
      </c>
      <c r="AR260" s="9"/>
      <c r="AS260" s="49" t="s">
        <v>1216</v>
      </c>
      <c r="AT260" s="50"/>
      <c r="AU260" s="56" t="s">
        <v>1210</v>
      </c>
    </row>
    <row r="261" s="1" customFormat="1" ht="30" customHeight="1" spans="1:47">
      <c r="A261" s="16">
        <v>250</v>
      </c>
      <c r="B261" s="16" t="s">
        <v>58</v>
      </c>
      <c r="C261" s="17" t="s">
        <v>136</v>
      </c>
      <c r="D261" s="17" t="s">
        <v>869</v>
      </c>
      <c r="E261" s="17" t="s">
        <v>1217</v>
      </c>
      <c r="F261" s="17" t="s">
        <v>125</v>
      </c>
      <c r="G261" s="16" t="s">
        <v>62</v>
      </c>
      <c r="H261" s="16" t="s">
        <v>27</v>
      </c>
      <c r="I261" s="16">
        <v>1</v>
      </c>
      <c r="J261" s="16">
        <v>2.9</v>
      </c>
      <c r="K261" s="9" t="s">
        <v>1218</v>
      </c>
      <c r="L261" s="9" t="s">
        <v>1208</v>
      </c>
      <c r="M261" s="22">
        <v>605.6925</v>
      </c>
      <c r="N261" s="22">
        <v>600</v>
      </c>
      <c r="O261" s="22">
        <f t="shared" si="24"/>
        <v>600</v>
      </c>
      <c r="P261" s="22">
        <v>210</v>
      </c>
      <c r="Q261" s="22"/>
      <c r="R261" s="22"/>
      <c r="S261" s="22">
        <v>89</v>
      </c>
      <c r="T261" s="22"/>
      <c r="U261" s="22">
        <v>301</v>
      </c>
      <c r="V261" s="22"/>
      <c r="W261" s="22"/>
      <c r="X261" s="22"/>
      <c r="Y261" s="16"/>
      <c r="Z261" s="16"/>
      <c r="AA261" s="16"/>
      <c r="AB261" s="17">
        <v>752</v>
      </c>
      <c r="AC261" s="17">
        <v>3110</v>
      </c>
      <c r="AD261" s="17">
        <v>294</v>
      </c>
      <c r="AE261" s="17">
        <v>1288</v>
      </c>
      <c r="AF261" s="17"/>
      <c r="AG261" s="17"/>
      <c r="AH261" s="17"/>
      <c r="AI261" s="17">
        <v>1</v>
      </c>
      <c r="AJ261" s="16"/>
      <c r="AK261" s="16"/>
      <c r="AL261" s="16"/>
      <c r="AM261" s="16"/>
      <c r="AN261" s="16"/>
      <c r="AO261" s="16"/>
      <c r="AP261" s="17" t="s">
        <v>1204</v>
      </c>
      <c r="AQ261" s="17" t="s">
        <v>1204</v>
      </c>
      <c r="AR261" s="9"/>
      <c r="AS261" s="49" t="s">
        <v>1219</v>
      </c>
      <c r="AT261" s="50"/>
      <c r="AU261" s="56" t="s">
        <v>1210</v>
      </c>
    </row>
    <row r="262" s="1" customFormat="1" ht="30" customHeight="1" spans="1:47">
      <c r="A262" s="16">
        <v>251</v>
      </c>
      <c r="B262" s="16" t="s">
        <v>58</v>
      </c>
      <c r="C262" s="17" t="s">
        <v>302</v>
      </c>
      <c r="D262" s="17" t="s">
        <v>303</v>
      </c>
      <c r="E262" s="17" t="s">
        <v>1220</v>
      </c>
      <c r="F262" s="17" t="s">
        <v>125</v>
      </c>
      <c r="G262" s="16" t="s">
        <v>62</v>
      </c>
      <c r="H262" s="16" t="s">
        <v>27</v>
      </c>
      <c r="I262" s="16">
        <v>1</v>
      </c>
      <c r="J262" s="16">
        <v>0.81</v>
      </c>
      <c r="K262" s="9" t="s">
        <v>1221</v>
      </c>
      <c r="L262" s="9" t="s">
        <v>1208</v>
      </c>
      <c r="M262" s="22">
        <v>170.323961</v>
      </c>
      <c r="N262" s="22">
        <v>145.67</v>
      </c>
      <c r="O262" s="22">
        <f t="shared" si="24"/>
        <v>135</v>
      </c>
      <c r="P262" s="22"/>
      <c r="Q262" s="22"/>
      <c r="R262" s="22"/>
      <c r="S262" s="22"/>
      <c r="T262" s="22">
        <v>45</v>
      </c>
      <c r="U262" s="22">
        <v>90</v>
      </c>
      <c r="V262" s="22"/>
      <c r="W262" s="22"/>
      <c r="X262" s="22"/>
      <c r="Y262" s="16"/>
      <c r="Z262" s="16"/>
      <c r="AA262" s="16"/>
      <c r="AB262" s="17">
        <v>227</v>
      </c>
      <c r="AC262" s="17">
        <v>1362</v>
      </c>
      <c r="AD262" s="17">
        <v>104</v>
      </c>
      <c r="AE262" s="17">
        <v>624</v>
      </c>
      <c r="AF262" s="17"/>
      <c r="AG262" s="17">
        <v>0</v>
      </c>
      <c r="AH262" s="17"/>
      <c r="AI262" s="17">
        <v>1</v>
      </c>
      <c r="AJ262" s="16"/>
      <c r="AK262" s="16"/>
      <c r="AL262" s="16"/>
      <c r="AM262" s="16"/>
      <c r="AN262" s="16"/>
      <c r="AO262" s="16"/>
      <c r="AP262" s="17" t="s">
        <v>1204</v>
      </c>
      <c r="AQ262" s="17" t="s">
        <v>1204</v>
      </c>
      <c r="AR262" s="9"/>
      <c r="AS262" s="49" t="s">
        <v>1222</v>
      </c>
      <c r="AT262" s="50"/>
      <c r="AU262" s="56" t="s">
        <v>1210</v>
      </c>
    </row>
    <row r="263" s="1" customFormat="1" ht="30" customHeight="1" spans="1:47">
      <c r="A263" s="16">
        <v>252</v>
      </c>
      <c r="B263" s="16" t="s">
        <v>58</v>
      </c>
      <c r="C263" s="17" t="s">
        <v>136</v>
      </c>
      <c r="D263" s="17" t="s">
        <v>869</v>
      </c>
      <c r="E263" s="17" t="s">
        <v>1223</v>
      </c>
      <c r="F263" s="17" t="s">
        <v>125</v>
      </c>
      <c r="G263" s="16" t="s">
        <v>62</v>
      </c>
      <c r="H263" s="16" t="s">
        <v>27</v>
      </c>
      <c r="I263" s="16">
        <v>1</v>
      </c>
      <c r="J263" s="16">
        <v>1.213</v>
      </c>
      <c r="K263" s="9" t="s">
        <v>1224</v>
      </c>
      <c r="L263" s="9" t="s">
        <v>1208</v>
      </c>
      <c r="M263" s="22">
        <v>360.698637</v>
      </c>
      <c r="N263" s="22">
        <v>282</v>
      </c>
      <c r="O263" s="22">
        <f t="shared" si="24"/>
        <v>280</v>
      </c>
      <c r="P263" s="22">
        <v>128</v>
      </c>
      <c r="Q263" s="22"/>
      <c r="R263" s="22"/>
      <c r="S263" s="22"/>
      <c r="T263" s="22"/>
      <c r="U263" s="22">
        <v>152</v>
      </c>
      <c r="V263" s="22"/>
      <c r="W263" s="22"/>
      <c r="X263" s="22"/>
      <c r="Y263" s="16"/>
      <c r="Z263" s="16"/>
      <c r="AA263" s="16"/>
      <c r="AB263" s="17">
        <v>443</v>
      </c>
      <c r="AC263" s="17">
        <v>1790</v>
      </c>
      <c r="AD263" s="17">
        <v>133</v>
      </c>
      <c r="AE263" s="17">
        <v>593</v>
      </c>
      <c r="AF263" s="17"/>
      <c r="AG263" s="17"/>
      <c r="AH263" s="17"/>
      <c r="AI263" s="17">
        <v>1</v>
      </c>
      <c r="AJ263" s="16"/>
      <c r="AK263" s="16"/>
      <c r="AL263" s="16"/>
      <c r="AM263" s="16"/>
      <c r="AN263" s="16"/>
      <c r="AO263" s="16"/>
      <c r="AP263" s="17" t="s">
        <v>1204</v>
      </c>
      <c r="AQ263" s="17" t="s">
        <v>1204</v>
      </c>
      <c r="AR263" s="9"/>
      <c r="AS263" s="49" t="s">
        <v>1225</v>
      </c>
      <c r="AT263" s="50"/>
      <c r="AU263" s="56" t="s">
        <v>1226</v>
      </c>
    </row>
    <row r="264" s="1" customFormat="1" ht="30" customHeight="1" spans="1:47">
      <c r="A264" s="14" t="s">
        <v>56</v>
      </c>
      <c r="B264" s="15"/>
      <c r="C264" s="15"/>
      <c r="D264" s="15"/>
      <c r="E264" s="15"/>
      <c r="F264" s="15"/>
      <c r="G264" s="15"/>
      <c r="H264" s="15"/>
      <c r="I264" s="15"/>
      <c r="J264" s="15"/>
      <c r="K264" s="15"/>
      <c r="L264" s="21"/>
      <c r="M264" s="10">
        <f>SUM(M265:M291)</f>
        <v>6219.679989</v>
      </c>
      <c r="N264" s="10">
        <f t="shared" ref="N264:AA264" si="25">SUM(N265:N291)</f>
        <v>5997.194752</v>
      </c>
      <c r="O264" s="10">
        <f t="shared" si="25"/>
        <v>5983.407251</v>
      </c>
      <c r="P264" s="10">
        <f t="shared" si="25"/>
        <v>5591.4685</v>
      </c>
      <c r="Q264" s="10">
        <f t="shared" si="25"/>
        <v>182.938751</v>
      </c>
      <c r="R264" s="10">
        <f t="shared" si="25"/>
        <v>0</v>
      </c>
      <c r="S264" s="10">
        <f t="shared" si="25"/>
        <v>209</v>
      </c>
      <c r="T264" s="10">
        <f t="shared" si="25"/>
        <v>0</v>
      </c>
      <c r="U264" s="10">
        <f t="shared" si="25"/>
        <v>0</v>
      </c>
      <c r="V264" s="10">
        <f t="shared" si="25"/>
        <v>0</v>
      </c>
      <c r="W264" s="10">
        <f t="shared" si="25"/>
        <v>0</v>
      </c>
      <c r="X264" s="10">
        <f t="shared" si="25"/>
        <v>0</v>
      </c>
      <c r="Y264" s="10">
        <f t="shared" si="25"/>
        <v>0</v>
      </c>
      <c r="Z264" s="10">
        <f t="shared" si="25"/>
        <v>0</v>
      </c>
      <c r="AA264" s="10">
        <f t="shared" si="25"/>
        <v>0</v>
      </c>
      <c r="AB264" s="10">
        <f t="shared" ref="AA264:AO264" si="26">SUM(AB265:AB291)</f>
        <v>146523</v>
      </c>
      <c r="AC264" s="10">
        <f t="shared" si="26"/>
        <v>556554</v>
      </c>
      <c r="AD264" s="10">
        <f t="shared" si="26"/>
        <v>42673</v>
      </c>
      <c r="AE264" s="10">
        <f t="shared" si="26"/>
        <v>154744</v>
      </c>
      <c r="AF264" s="10">
        <f t="shared" si="26"/>
        <v>2272</v>
      </c>
      <c r="AG264" s="10">
        <f t="shared" si="26"/>
        <v>7212</v>
      </c>
      <c r="AH264" s="10">
        <f t="shared" si="26"/>
        <v>149</v>
      </c>
      <c r="AI264" s="10">
        <f t="shared" si="26"/>
        <v>206</v>
      </c>
      <c r="AJ264" s="10">
        <f t="shared" si="26"/>
        <v>0</v>
      </c>
      <c r="AK264" s="10">
        <f t="shared" si="26"/>
        <v>0</v>
      </c>
      <c r="AL264" s="10">
        <f t="shared" si="26"/>
        <v>0</v>
      </c>
      <c r="AM264" s="10">
        <f t="shared" si="26"/>
        <v>0</v>
      </c>
      <c r="AN264" s="10">
        <f t="shared" si="26"/>
        <v>0</v>
      </c>
      <c r="AO264" s="10">
        <f t="shared" si="26"/>
        <v>0</v>
      </c>
      <c r="AP264" s="17" t="s">
        <v>1227</v>
      </c>
      <c r="AQ264" s="10"/>
      <c r="AR264" s="46"/>
      <c r="AS264" s="47"/>
      <c r="AT264" s="47"/>
      <c r="AU264" s="48"/>
    </row>
    <row r="265" s="1" customFormat="1" ht="30" customHeight="1" spans="1:47">
      <c r="A265" s="16">
        <v>253</v>
      </c>
      <c r="B265" s="16" t="s">
        <v>58</v>
      </c>
      <c r="C265" s="17" t="s">
        <v>59</v>
      </c>
      <c r="D265" s="17"/>
      <c r="E265" s="17" t="s">
        <v>1228</v>
      </c>
      <c r="F265" s="17" t="s">
        <v>78</v>
      </c>
      <c r="G265" s="16" t="s">
        <v>62</v>
      </c>
      <c r="H265" s="16"/>
      <c r="I265" s="16"/>
      <c r="J265" s="16"/>
      <c r="K265" s="108" t="s">
        <v>1229</v>
      </c>
      <c r="L265" s="28" t="s">
        <v>425</v>
      </c>
      <c r="M265" s="22">
        <v>250</v>
      </c>
      <c r="N265" s="22">
        <v>250</v>
      </c>
      <c r="O265" s="22">
        <f t="shared" ref="O265:O291" si="27">P265+Q265+R265+S265+T265+U265+V265+W265+X265</f>
        <v>250</v>
      </c>
      <c r="P265" s="22">
        <v>250</v>
      </c>
      <c r="Q265" s="22"/>
      <c r="R265" s="22"/>
      <c r="S265" s="22"/>
      <c r="T265" s="22"/>
      <c r="U265" s="22"/>
      <c r="V265" s="22"/>
      <c r="W265" s="22"/>
      <c r="X265" s="22"/>
      <c r="Y265" s="22"/>
      <c r="Z265" s="22"/>
      <c r="AA265" s="22"/>
      <c r="AB265" s="17">
        <v>65000</v>
      </c>
      <c r="AC265" s="17">
        <v>250000</v>
      </c>
      <c r="AD265" s="17">
        <v>16000</v>
      </c>
      <c r="AE265" s="17">
        <v>60000</v>
      </c>
      <c r="AF265" s="17"/>
      <c r="AG265" s="17"/>
      <c r="AH265" s="17">
        <v>76</v>
      </c>
      <c r="AI265" s="17">
        <v>96</v>
      </c>
      <c r="AJ265" s="16"/>
      <c r="AK265" s="16"/>
      <c r="AL265" s="16"/>
      <c r="AM265" s="16"/>
      <c r="AN265" s="16"/>
      <c r="AO265" s="16"/>
      <c r="AP265" s="17" t="s">
        <v>1227</v>
      </c>
      <c r="AQ265" s="17" t="s">
        <v>1227</v>
      </c>
      <c r="AR265" s="9"/>
      <c r="AS265" s="115" t="s">
        <v>1230</v>
      </c>
      <c r="AT265" s="116"/>
      <c r="AU265" s="117" t="s">
        <v>1231</v>
      </c>
    </row>
    <row r="266" s="1" customFormat="1" ht="30" customHeight="1" spans="1:47">
      <c r="A266" s="16">
        <v>254</v>
      </c>
      <c r="B266" s="16" t="s">
        <v>58</v>
      </c>
      <c r="C266" s="17" t="s">
        <v>59</v>
      </c>
      <c r="D266" s="17"/>
      <c r="E266" s="17" t="s">
        <v>1232</v>
      </c>
      <c r="F266" s="17" t="s">
        <v>78</v>
      </c>
      <c r="G266" s="16" t="s">
        <v>62</v>
      </c>
      <c r="H266" s="16" t="s">
        <v>1233</v>
      </c>
      <c r="I266" s="16">
        <v>1</v>
      </c>
      <c r="J266" s="16">
        <v>10000</v>
      </c>
      <c r="K266" s="9" t="s">
        <v>1234</v>
      </c>
      <c r="L266" s="20" t="s">
        <v>280</v>
      </c>
      <c r="M266" s="22">
        <v>3200</v>
      </c>
      <c r="N266" s="22">
        <v>3367.658751</v>
      </c>
      <c r="O266" s="22">
        <f t="shared" si="27"/>
        <v>3367.658751</v>
      </c>
      <c r="P266" s="22">
        <v>3210</v>
      </c>
      <c r="Q266" s="22">
        <v>147.658751</v>
      </c>
      <c r="R266" s="22"/>
      <c r="S266" s="22">
        <v>10</v>
      </c>
      <c r="T266" s="22"/>
      <c r="U266" s="22"/>
      <c r="V266" s="22"/>
      <c r="W266" s="22"/>
      <c r="X266" s="22"/>
      <c r="Y266" s="22"/>
      <c r="Z266" s="22"/>
      <c r="AA266" s="22"/>
      <c r="AB266" s="17">
        <v>10000</v>
      </c>
      <c r="AC266" s="17">
        <v>30000</v>
      </c>
      <c r="AD266" s="17">
        <v>8000</v>
      </c>
      <c r="AE266" s="17">
        <v>24000</v>
      </c>
      <c r="AF266" s="17">
        <v>2000</v>
      </c>
      <c r="AG266" s="17">
        <v>6000</v>
      </c>
      <c r="AH266" s="17">
        <v>64</v>
      </c>
      <c r="AI266" s="17">
        <v>98</v>
      </c>
      <c r="AJ266" s="16"/>
      <c r="AK266" s="16"/>
      <c r="AL266" s="16"/>
      <c r="AM266" s="16"/>
      <c r="AN266" s="16"/>
      <c r="AO266" s="16"/>
      <c r="AP266" s="17" t="s">
        <v>1227</v>
      </c>
      <c r="AQ266" s="17" t="s">
        <v>1227</v>
      </c>
      <c r="AR266" s="9"/>
      <c r="AS266" s="49" t="s">
        <v>1235</v>
      </c>
      <c r="AT266" s="50"/>
      <c r="AU266" s="56" t="s">
        <v>1236</v>
      </c>
    </row>
    <row r="267" s="1" customFormat="1" ht="30" customHeight="1" spans="1:47">
      <c r="A267" s="16">
        <v>255</v>
      </c>
      <c r="B267" s="16" t="s">
        <v>58</v>
      </c>
      <c r="C267" s="17" t="s">
        <v>59</v>
      </c>
      <c r="D267" s="17"/>
      <c r="E267" s="17" t="s">
        <v>1237</v>
      </c>
      <c r="F267" s="17" t="s">
        <v>78</v>
      </c>
      <c r="G267" s="16" t="s">
        <v>62</v>
      </c>
      <c r="H267" s="16" t="s">
        <v>1233</v>
      </c>
      <c r="I267" s="16">
        <v>1</v>
      </c>
      <c r="J267" s="16">
        <v>10000</v>
      </c>
      <c r="K267" s="109" t="s">
        <v>1238</v>
      </c>
      <c r="L267" s="9" t="s">
        <v>1239</v>
      </c>
      <c r="M267" s="22">
        <v>500</v>
      </c>
      <c r="N267" s="22">
        <v>401.4588</v>
      </c>
      <c r="O267" s="22">
        <f t="shared" si="27"/>
        <v>381.9588</v>
      </c>
      <c r="P267" s="22">
        <v>381.9588</v>
      </c>
      <c r="Q267" s="22"/>
      <c r="R267" s="22"/>
      <c r="S267" s="22"/>
      <c r="T267" s="22"/>
      <c r="U267" s="22"/>
      <c r="V267" s="22"/>
      <c r="W267" s="22"/>
      <c r="X267" s="22"/>
      <c r="Y267" s="22"/>
      <c r="Z267" s="22"/>
      <c r="AA267" s="22"/>
      <c r="AB267" s="17">
        <v>200</v>
      </c>
      <c r="AC267" s="17">
        <v>600</v>
      </c>
      <c r="AD267" s="17">
        <v>80</v>
      </c>
      <c r="AE267" s="17">
        <v>240</v>
      </c>
      <c r="AF267" s="17"/>
      <c r="AG267" s="17"/>
      <c r="AH267" s="17"/>
      <c r="AI267" s="17"/>
      <c r="AJ267" s="16"/>
      <c r="AK267" s="16"/>
      <c r="AL267" s="16"/>
      <c r="AM267" s="16"/>
      <c r="AN267" s="16"/>
      <c r="AO267" s="16"/>
      <c r="AP267" s="17" t="s">
        <v>1227</v>
      </c>
      <c r="AQ267" s="17" t="s">
        <v>1227</v>
      </c>
      <c r="AR267" s="9"/>
      <c r="AS267" s="109" t="s">
        <v>1240</v>
      </c>
      <c r="AT267" s="50"/>
      <c r="AU267" s="56" t="s">
        <v>1241</v>
      </c>
    </row>
    <row r="268" s="1" customFormat="1" ht="30" customHeight="1" spans="1:47">
      <c r="A268" s="16">
        <v>256</v>
      </c>
      <c r="B268" s="16" t="s">
        <v>58</v>
      </c>
      <c r="C268" s="17" t="s">
        <v>59</v>
      </c>
      <c r="D268" s="17"/>
      <c r="E268" s="9" t="s">
        <v>1242</v>
      </c>
      <c r="F268" s="17" t="s">
        <v>78</v>
      </c>
      <c r="G268" s="16" t="s">
        <v>62</v>
      </c>
      <c r="H268" s="16" t="s">
        <v>1243</v>
      </c>
      <c r="I268" s="16">
        <v>1</v>
      </c>
      <c r="J268" s="16">
        <v>1</v>
      </c>
      <c r="K268" s="110" t="s">
        <v>1244</v>
      </c>
      <c r="L268" s="9" t="s">
        <v>1128</v>
      </c>
      <c r="M268" s="22">
        <v>35.4</v>
      </c>
      <c r="N268" s="22">
        <v>35.28</v>
      </c>
      <c r="O268" s="22">
        <f t="shared" si="27"/>
        <v>35.28</v>
      </c>
      <c r="P268" s="22"/>
      <c r="Q268" s="22">
        <v>35.28</v>
      </c>
      <c r="R268" s="22"/>
      <c r="S268" s="22"/>
      <c r="T268" s="22"/>
      <c r="U268" s="22"/>
      <c r="V268" s="22"/>
      <c r="W268" s="22"/>
      <c r="X268" s="22"/>
      <c r="Y268" s="16"/>
      <c r="Z268" s="16"/>
      <c r="AA268" s="16"/>
      <c r="AB268" s="17">
        <v>65000</v>
      </c>
      <c r="AC268" s="17">
        <v>250000</v>
      </c>
      <c r="AD268" s="17">
        <v>16000</v>
      </c>
      <c r="AE268" s="17">
        <v>60000</v>
      </c>
      <c r="AF268" s="16"/>
      <c r="AG268" s="16"/>
      <c r="AH268" s="16"/>
      <c r="AI268" s="16"/>
      <c r="AJ268" s="16"/>
      <c r="AK268" s="16"/>
      <c r="AL268" s="16"/>
      <c r="AM268" s="16"/>
      <c r="AN268" s="16"/>
      <c r="AO268" s="16"/>
      <c r="AP268" s="17" t="s">
        <v>1227</v>
      </c>
      <c r="AQ268" s="17" t="s">
        <v>1227</v>
      </c>
      <c r="AR268" s="9"/>
      <c r="AS268" s="49" t="s">
        <v>1245</v>
      </c>
      <c r="AT268" s="50"/>
      <c r="AU268" s="117" t="s">
        <v>1246</v>
      </c>
    </row>
    <row r="269" s="1" customFormat="1" ht="30" customHeight="1" spans="1:47">
      <c r="A269" s="16">
        <v>257</v>
      </c>
      <c r="B269" s="16" t="s">
        <v>58</v>
      </c>
      <c r="C269" s="17" t="s">
        <v>89</v>
      </c>
      <c r="D269" s="17" t="s">
        <v>883</v>
      </c>
      <c r="E269" s="17" t="s">
        <v>1247</v>
      </c>
      <c r="F269" s="17" t="s">
        <v>78</v>
      </c>
      <c r="G269" s="16" t="s">
        <v>62</v>
      </c>
      <c r="H269" s="16" t="s">
        <v>27</v>
      </c>
      <c r="I269" s="16">
        <v>1</v>
      </c>
      <c r="J269" s="17">
        <v>13.6</v>
      </c>
      <c r="K269" s="19" t="s">
        <v>1248</v>
      </c>
      <c r="L269" s="17" t="s">
        <v>1249</v>
      </c>
      <c r="M269" s="22">
        <v>253.479216</v>
      </c>
      <c r="N269" s="25">
        <v>228.1312</v>
      </c>
      <c r="O269" s="22">
        <f t="shared" si="27"/>
        <v>229</v>
      </c>
      <c r="P269" s="22">
        <v>210</v>
      </c>
      <c r="Q269" s="22"/>
      <c r="R269" s="22"/>
      <c r="S269" s="22">
        <v>19</v>
      </c>
      <c r="T269" s="22"/>
      <c r="U269" s="22"/>
      <c r="V269" s="22"/>
      <c r="W269" s="22"/>
      <c r="X269" s="22"/>
      <c r="Y269" s="22"/>
      <c r="Z269" s="22"/>
      <c r="AA269" s="22"/>
      <c r="AB269" s="17">
        <v>518</v>
      </c>
      <c r="AC269" s="17">
        <v>2068</v>
      </c>
      <c r="AD269" s="17">
        <v>156</v>
      </c>
      <c r="AE269" s="17">
        <v>587</v>
      </c>
      <c r="AF269" s="17">
        <v>23</v>
      </c>
      <c r="AG269" s="17">
        <v>104</v>
      </c>
      <c r="AH269" s="17"/>
      <c r="AI269" s="17">
        <v>1</v>
      </c>
      <c r="AJ269" s="16"/>
      <c r="AK269" s="16"/>
      <c r="AL269" s="16"/>
      <c r="AM269" s="16"/>
      <c r="AN269" s="16"/>
      <c r="AO269" s="16"/>
      <c r="AP269" s="17" t="s">
        <v>1227</v>
      </c>
      <c r="AQ269" s="17" t="s">
        <v>1227</v>
      </c>
      <c r="AR269" s="9"/>
      <c r="AS269" s="19" t="s">
        <v>1250</v>
      </c>
      <c r="AT269" s="50"/>
      <c r="AU269" s="37" t="s">
        <v>1251</v>
      </c>
    </row>
    <row r="270" s="1" customFormat="1" ht="30" customHeight="1" spans="1:47">
      <c r="A270" s="16">
        <v>258</v>
      </c>
      <c r="B270" s="16" t="s">
        <v>58</v>
      </c>
      <c r="C270" s="17" t="s">
        <v>89</v>
      </c>
      <c r="D270" s="17" t="s">
        <v>1252</v>
      </c>
      <c r="E270" s="17" t="s">
        <v>1253</v>
      </c>
      <c r="F270" s="17" t="s">
        <v>78</v>
      </c>
      <c r="G270" s="16" t="s">
        <v>62</v>
      </c>
      <c r="H270" s="16" t="s">
        <v>27</v>
      </c>
      <c r="I270" s="16">
        <v>1</v>
      </c>
      <c r="J270" s="17">
        <v>3.754</v>
      </c>
      <c r="K270" s="19" t="s">
        <v>1254</v>
      </c>
      <c r="L270" s="17" t="s">
        <v>1249</v>
      </c>
      <c r="M270" s="22">
        <v>63.634614</v>
      </c>
      <c r="N270" s="25">
        <v>57.2711</v>
      </c>
      <c r="O270" s="22">
        <f t="shared" si="27"/>
        <v>58</v>
      </c>
      <c r="P270" s="22">
        <v>50</v>
      </c>
      <c r="Q270" s="22"/>
      <c r="R270" s="22"/>
      <c r="S270" s="22">
        <v>8</v>
      </c>
      <c r="T270" s="22"/>
      <c r="U270" s="22"/>
      <c r="V270" s="22"/>
      <c r="W270" s="22"/>
      <c r="X270" s="22"/>
      <c r="Y270" s="22"/>
      <c r="Z270" s="22"/>
      <c r="AA270" s="22"/>
      <c r="AB270" s="17">
        <v>457</v>
      </c>
      <c r="AC270" s="17">
        <v>1966</v>
      </c>
      <c r="AD270" s="17">
        <v>303</v>
      </c>
      <c r="AE270" s="17">
        <v>1337</v>
      </c>
      <c r="AF270" s="17">
        <v>53</v>
      </c>
      <c r="AG270" s="17">
        <v>235</v>
      </c>
      <c r="AH270" s="17"/>
      <c r="AI270" s="17">
        <v>1</v>
      </c>
      <c r="AJ270" s="16"/>
      <c r="AK270" s="16"/>
      <c r="AL270" s="16"/>
      <c r="AM270" s="16"/>
      <c r="AN270" s="16"/>
      <c r="AO270" s="16"/>
      <c r="AP270" s="17" t="s">
        <v>1227</v>
      </c>
      <c r="AQ270" s="17" t="s">
        <v>1227</v>
      </c>
      <c r="AR270" s="9"/>
      <c r="AS270" s="19" t="s">
        <v>1250</v>
      </c>
      <c r="AT270" s="50"/>
      <c r="AU270" s="37" t="s">
        <v>1255</v>
      </c>
    </row>
    <row r="271" s="1" customFormat="1" ht="30" customHeight="1" spans="1:47">
      <c r="A271" s="16">
        <v>259</v>
      </c>
      <c r="B271" s="16" t="s">
        <v>58</v>
      </c>
      <c r="C271" s="17" t="s">
        <v>89</v>
      </c>
      <c r="D271" s="17" t="s">
        <v>747</v>
      </c>
      <c r="E271" s="17" t="s">
        <v>1256</v>
      </c>
      <c r="F271" s="17" t="s">
        <v>78</v>
      </c>
      <c r="G271" s="16" t="s">
        <v>62</v>
      </c>
      <c r="H271" s="16" t="s">
        <v>27</v>
      </c>
      <c r="I271" s="16">
        <v>1</v>
      </c>
      <c r="J271" s="17">
        <v>6.583</v>
      </c>
      <c r="K271" s="19" t="s">
        <v>1257</v>
      </c>
      <c r="L271" s="17" t="s">
        <v>1249</v>
      </c>
      <c r="M271" s="22">
        <v>113.626219</v>
      </c>
      <c r="N271" s="25">
        <v>102.2635</v>
      </c>
      <c r="O271" s="22">
        <f t="shared" si="27"/>
        <v>103</v>
      </c>
      <c r="P271" s="22">
        <v>95</v>
      </c>
      <c r="Q271" s="22"/>
      <c r="R271" s="22"/>
      <c r="S271" s="22">
        <v>8</v>
      </c>
      <c r="T271" s="22"/>
      <c r="U271" s="22"/>
      <c r="V271" s="22"/>
      <c r="W271" s="22"/>
      <c r="X271" s="22"/>
      <c r="Y271" s="22"/>
      <c r="Z271" s="22"/>
      <c r="AA271" s="22"/>
      <c r="AB271" s="17">
        <v>479</v>
      </c>
      <c r="AC271" s="17">
        <v>2051</v>
      </c>
      <c r="AD271" s="17">
        <v>257</v>
      </c>
      <c r="AE271" s="17">
        <v>1119</v>
      </c>
      <c r="AF271" s="17"/>
      <c r="AG271" s="17"/>
      <c r="AH271" s="17"/>
      <c r="AI271" s="17">
        <v>1</v>
      </c>
      <c r="AJ271" s="16"/>
      <c r="AK271" s="16"/>
      <c r="AL271" s="16"/>
      <c r="AM271" s="16"/>
      <c r="AN271" s="16"/>
      <c r="AO271" s="16"/>
      <c r="AP271" s="17" t="s">
        <v>1227</v>
      </c>
      <c r="AQ271" s="17" t="s">
        <v>1227</v>
      </c>
      <c r="AR271" s="9"/>
      <c r="AS271" s="19" t="s">
        <v>1250</v>
      </c>
      <c r="AT271" s="50"/>
      <c r="AU271" s="37" t="s">
        <v>1258</v>
      </c>
    </row>
    <row r="272" s="1" customFormat="1" ht="30" customHeight="1" spans="1:47">
      <c r="A272" s="16">
        <v>260</v>
      </c>
      <c r="B272" s="16" t="s">
        <v>58</v>
      </c>
      <c r="C272" s="17" t="s">
        <v>265</v>
      </c>
      <c r="D272" s="17" t="s">
        <v>761</v>
      </c>
      <c r="E272" s="17" t="s">
        <v>1259</v>
      </c>
      <c r="F272" s="17" t="s">
        <v>78</v>
      </c>
      <c r="G272" s="16" t="s">
        <v>62</v>
      </c>
      <c r="H272" s="16" t="s">
        <v>27</v>
      </c>
      <c r="I272" s="16">
        <v>1</v>
      </c>
      <c r="J272" s="17">
        <v>13.7</v>
      </c>
      <c r="K272" s="19" t="s">
        <v>1260</v>
      </c>
      <c r="L272" s="17" t="s">
        <v>1249</v>
      </c>
      <c r="M272" s="22">
        <v>260.619098</v>
      </c>
      <c r="N272" s="25">
        <v>234.5571</v>
      </c>
      <c r="O272" s="22">
        <f t="shared" si="27"/>
        <v>235</v>
      </c>
      <c r="P272" s="22">
        <v>210</v>
      </c>
      <c r="Q272" s="22"/>
      <c r="R272" s="22"/>
      <c r="S272" s="22">
        <v>25</v>
      </c>
      <c r="T272" s="22"/>
      <c r="U272" s="22"/>
      <c r="V272" s="22"/>
      <c r="W272" s="22"/>
      <c r="X272" s="22"/>
      <c r="Y272" s="22"/>
      <c r="Z272" s="22"/>
      <c r="AA272" s="22"/>
      <c r="AB272" s="17">
        <v>502</v>
      </c>
      <c r="AC272" s="17">
        <v>2186</v>
      </c>
      <c r="AD272" s="17">
        <v>217</v>
      </c>
      <c r="AE272" s="17">
        <v>961</v>
      </c>
      <c r="AF272" s="17"/>
      <c r="AG272" s="17"/>
      <c r="AH272" s="17"/>
      <c r="AI272" s="17">
        <v>1</v>
      </c>
      <c r="AJ272" s="16"/>
      <c r="AK272" s="16"/>
      <c r="AL272" s="16"/>
      <c r="AM272" s="16"/>
      <c r="AN272" s="16"/>
      <c r="AO272" s="16"/>
      <c r="AP272" s="17" t="s">
        <v>1227</v>
      </c>
      <c r="AQ272" s="17" t="s">
        <v>1227</v>
      </c>
      <c r="AR272" s="9"/>
      <c r="AS272" s="19" t="s">
        <v>1250</v>
      </c>
      <c r="AT272" s="50"/>
      <c r="AU272" s="37" t="s">
        <v>1261</v>
      </c>
    </row>
    <row r="273" s="1" customFormat="1" ht="30" customHeight="1" spans="1:47">
      <c r="A273" s="16">
        <v>261</v>
      </c>
      <c r="B273" s="16" t="s">
        <v>58</v>
      </c>
      <c r="C273" s="17" t="s">
        <v>100</v>
      </c>
      <c r="D273" s="17" t="s">
        <v>949</v>
      </c>
      <c r="E273" s="17" t="s">
        <v>1262</v>
      </c>
      <c r="F273" s="17" t="s">
        <v>78</v>
      </c>
      <c r="G273" s="16" t="s">
        <v>62</v>
      </c>
      <c r="H273" s="16" t="s">
        <v>27</v>
      </c>
      <c r="I273" s="16">
        <v>1</v>
      </c>
      <c r="J273" s="17">
        <v>3.807</v>
      </c>
      <c r="K273" s="19" t="s">
        <v>1263</v>
      </c>
      <c r="L273" s="17" t="s">
        <v>1249</v>
      </c>
      <c r="M273" s="22">
        <v>79.313392</v>
      </c>
      <c r="N273" s="25">
        <v>71.382</v>
      </c>
      <c r="O273" s="22">
        <f t="shared" si="27"/>
        <v>72</v>
      </c>
      <c r="P273" s="22">
        <v>55</v>
      </c>
      <c r="Q273" s="22"/>
      <c r="R273" s="22"/>
      <c r="S273" s="22">
        <v>17</v>
      </c>
      <c r="T273" s="22"/>
      <c r="U273" s="22"/>
      <c r="V273" s="22"/>
      <c r="W273" s="22"/>
      <c r="X273" s="22"/>
      <c r="Y273" s="22"/>
      <c r="Z273" s="22"/>
      <c r="AA273" s="22"/>
      <c r="AB273" s="17" t="s">
        <v>1264</v>
      </c>
      <c r="AC273" s="17" t="s">
        <v>1265</v>
      </c>
      <c r="AD273" s="17" t="s">
        <v>1266</v>
      </c>
      <c r="AE273" s="17" t="s">
        <v>1267</v>
      </c>
      <c r="AF273" s="17"/>
      <c r="AG273" s="17"/>
      <c r="AH273" s="17"/>
      <c r="AI273" s="17" t="s">
        <v>104</v>
      </c>
      <c r="AJ273" s="16"/>
      <c r="AK273" s="16"/>
      <c r="AL273" s="16"/>
      <c r="AM273" s="16"/>
      <c r="AN273" s="16"/>
      <c r="AO273" s="16"/>
      <c r="AP273" s="17" t="s">
        <v>1227</v>
      </c>
      <c r="AQ273" s="17" t="s">
        <v>1227</v>
      </c>
      <c r="AR273" s="9"/>
      <c r="AS273" s="19" t="s">
        <v>1250</v>
      </c>
      <c r="AT273" s="50"/>
      <c r="AU273" s="37" t="s">
        <v>1268</v>
      </c>
    </row>
    <row r="274" s="1" customFormat="1" ht="30" customHeight="1" spans="1:47">
      <c r="A274" s="16">
        <v>262</v>
      </c>
      <c r="B274" s="16" t="s">
        <v>58</v>
      </c>
      <c r="C274" s="17" t="s">
        <v>75</v>
      </c>
      <c r="D274" s="17" t="s">
        <v>657</v>
      </c>
      <c r="E274" s="17" t="s">
        <v>1269</v>
      </c>
      <c r="F274" s="17" t="s">
        <v>78</v>
      </c>
      <c r="G274" s="16" t="s">
        <v>62</v>
      </c>
      <c r="H274" s="16" t="s">
        <v>27</v>
      </c>
      <c r="I274" s="16">
        <v>1</v>
      </c>
      <c r="J274" s="17">
        <v>5.9</v>
      </c>
      <c r="K274" s="19" t="s">
        <v>1270</v>
      </c>
      <c r="L274" s="17" t="s">
        <v>1249</v>
      </c>
      <c r="M274" s="22">
        <v>112.493555</v>
      </c>
      <c r="N274" s="25">
        <v>101.2441</v>
      </c>
      <c r="O274" s="22">
        <f t="shared" si="27"/>
        <v>102</v>
      </c>
      <c r="P274" s="22">
        <v>90</v>
      </c>
      <c r="Q274" s="22"/>
      <c r="R274" s="22"/>
      <c r="S274" s="22">
        <v>12</v>
      </c>
      <c r="T274" s="22"/>
      <c r="U274" s="22"/>
      <c r="V274" s="22"/>
      <c r="W274" s="22"/>
      <c r="X274" s="22"/>
      <c r="Y274" s="22"/>
      <c r="Z274" s="22"/>
      <c r="AA274" s="22"/>
      <c r="AB274" s="17">
        <v>208</v>
      </c>
      <c r="AC274" s="17">
        <v>796</v>
      </c>
      <c r="AD274" s="17">
        <v>42</v>
      </c>
      <c r="AE274" s="17">
        <v>217</v>
      </c>
      <c r="AF274" s="17"/>
      <c r="AG274" s="17"/>
      <c r="AH274" s="17">
        <v>1</v>
      </c>
      <c r="AI274" s="17"/>
      <c r="AJ274" s="16"/>
      <c r="AK274" s="16"/>
      <c r="AL274" s="16"/>
      <c r="AM274" s="16"/>
      <c r="AN274" s="16"/>
      <c r="AO274" s="16"/>
      <c r="AP274" s="17" t="s">
        <v>1227</v>
      </c>
      <c r="AQ274" s="17" t="s">
        <v>1227</v>
      </c>
      <c r="AR274" s="9"/>
      <c r="AS274" s="19" t="s">
        <v>1250</v>
      </c>
      <c r="AT274" s="50"/>
      <c r="AU274" s="37" t="s">
        <v>1271</v>
      </c>
    </row>
    <row r="275" s="1" customFormat="1" ht="30" customHeight="1" spans="1:47">
      <c r="A275" s="16">
        <v>263</v>
      </c>
      <c r="B275" s="16" t="s">
        <v>58</v>
      </c>
      <c r="C275" s="17" t="s">
        <v>309</v>
      </c>
      <c r="D275" s="17" t="s">
        <v>324</v>
      </c>
      <c r="E275" s="17" t="s">
        <v>1272</v>
      </c>
      <c r="F275" s="17" t="s">
        <v>78</v>
      </c>
      <c r="G275" s="16" t="s">
        <v>62</v>
      </c>
      <c r="H275" s="16" t="s">
        <v>27</v>
      </c>
      <c r="I275" s="16">
        <v>1</v>
      </c>
      <c r="J275" s="17">
        <v>7.9</v>
      </c>
      <c r="K275" s="19" t="s">
        <v>1273</v>
      </c>
      <c r="L275" s="17" t="s">
        <v>1249</v>
      </c>
      <c r="M275" s="22">
        <v>121.321251</v>
      </c>
      <c r="N275" s="25">
        <v>109.1891</v>
      </c>
      <c r="O275" s="22">
        <f t="shared" si="27"/>
        <v>110</v>
      </c>
      <c r="P275" s="22">
        <v>100</v>
      </c>
      <c r="Q275" s="22"/>
      <c r="R275" s="22"/>
      <c r="S275" s="22">
        <v>10</v>
      </c>
      <c r="T275" s="22"/>
      <c r="U275" s="22"/>
      <c r="V275" s="22"/>
      <c r="W275" s="22"/>
      <c r="X275" s="22"/>
      <c r="Y275" s="22"/>
      <c r="Z275" s="22"/>
      <c r="AA275" s="22"/>
      <c r="AB275" s="17" t="s">
        <v>1274</v>
      </c>
      <c r="AC275" s="17" t="s">
        <v>1275</v>
      </c>
      <c r="AD275" s="17" t="s">
        <v>1276</v>
      </c>
      <c r="AE275" s="17" t="s">
        <v>1277</v>
      </c>
      <c r="AF275" s="17"/>
      <c r="AG275" s="17"/>
      <c r="AH275" s="17"/>
      <c r="AI275" s="17" t="s">
        <v>104</v>
      </c>
      <c r="AJ275" s="16"/>
      <c r="AK275" s="16"/>
      <c r="AL275" s="16"/>
      <c r="AM275" s="16"/>
      <c r="AN275" s="16"/>
      <c r="AO275" s="16"/>
      <c r="AP275" s="17" t="s">
        <v>1227</v>
      </c>
      <c r="AQ275" s="17" t="s">
        <v>1227</v>
      </c>
      <c r="AR275" s="9"/>
      <c r="AS275" s="19" t="s">
        <v>1250</v>
      </c>
      <c r="AT275" s="50"/>
      <c r="AU275" s="37" t="s">
        <v>1278</v>
      </c>
    </row>
    <row r="276" s="1" customFormat="1" ht="30" customHeight="1" spans="1:47">
      <c r="A276" s="16">
        <v>264</v>
      </c>
      <c r="B276" s="16" t="s">
        <v>58</v>
      </c>
      <c r="C276" s="17" t="s">
        <v>136</v>
      </c>
      <c r="D276" s="17" t="s">
        <v>1279</v>
      </c>
      <c r="E276" s="17" t="s">
        <v>1280</v>
      </c>
      <c r="F276" s="17" t="s">
        <v>78</v>
      </c>
      <c r="G276" s="16" t="s">
        <v>62</v>
      </c>
      <c r="H276" s="16" t="s">
        <v>27</v>
      </c>
      <c r="I276" s="16">
        <v>1</v>
      </c>
      <c r="J276" s="17">
        <v>9.1</v>
      </c>
      <c r="K276" s="19" t="s">
        <v>1281</v>
      </c>
      <c r="L276" s="17" t="s">
        <v>1249</v>
      </c>
      <c r="M276" s="22">
        <v>162.124201</v>
      </c>
      <c r="N276" s="25">
        <v>145.9117</v>
      </c>
      <c r="O276" s="22">
        <f t="shared" si="27"/>
        <v>146</v>
      </c>
      <c r="P276" s="22">
        <v>120</v>
      </c>
      <c r="Q276" s="22"/>
      <c r="R276" s="22"/>
      <c r="S276" s="22">
        <v>26</v>
      </c>
      <c r="T276" s="22"/>
      <c r="U276" s="22"/>
      <c r="V276" s="22"/>
      <c r="W276" s="22"/>
      <c r="X276" s="22"/>
      <c r="Y276" s="22"/>
      <c r="Z276" s="22"/>
      <c r="AA276" s="22"/>
      <c r="AB276" s="17" t="s">
        <v>1282</v>
      </c>
      <c r="AC276" s="17" t="s">
        <v>1283</v>
      </c>
      <c r="AD276" s="17" t="s">
        <v>1284</v>
      </c>
      <c r="AE276" s="17" t="s">
        <v>1285</v>
      </c>
      <c r="AF276" s="17"/>
      <c r="AG276" s="17"/>
      <c r="AH276" s="17"/>
      <c r="AI276" s="17" t="s">
        <v>104</v>
      </c>
      <c r="AJ276" s="16"/>
      <c r="AK276" s="16"/>
      <c r="AL276" s="16"/>
      <c r="AM276" s="16"/>
      <c r="AN276" s="16"/>
      <c r="AO276" s="16"/>
      <c r="AP276" s="17" t="s">
        <v>1227</v>
      </c>
      <c r="AQ276" s="17" t="s">
        <v>1227</v>
      </c>
      <c r="AR276" s="9"/>
      <c r="AS276" s="19" t="s">
        <v>1250</v>
      </c>
      <c r="AT276" s="50"/>
      <c r="AU276" s="37" t="s">
        <v>1286</v>
      </c>
    </row>
    <row r="277" s="1" customFormat="1" ht="30" customHeight="1" spans="1:47">
      <c r="A277" s="16">
        <v>265</v>
      </c>
      <c r="B277" s="16" t="s">
        <v>58</v>
      </c>
      <c r="C277" s="17" t="s">
        <v>89</v>
      </c>
      <c r="D277" s="17" t="s">
        <v>756</v>
      </c>
      <c r="E277" s="17" t="s">
        <v>1287</v>
      </c>
      <c r="F277" s="17" t="s">
        <v>78</v>
      </c>
      <c r="G277" s="16" t="s">
        <v>62</v>
      </c>
      <c r="H277" s="16" t="s">
        <v>27</v>
      </c>
      <c r="I277" s="16">
        <v>1</v>
      </c>
      <c r="J277" s="17">
        <v>9.7</v>
      </c>
      <c r="K277" s="19" t="s">
        <v>1288</v>
      </c>
      <c r="L277" s="17" t="s">
        <v>1249</v>
      </c>
      <c r="M277" s="22">
        <v>157.137878</v>
      </c>
      <c r="N277" s="25">
        <v>141.424</v>
      </c>
      <c r="O277" s="22">
        <f t="shared" si="27"/>
        <v>142</v>
      </c>
      <c r="P277" s="22">
        <v>130</v>
      </c>
      <c r="Q277" s="22"/>
      <c r="R277" s="22"/>
      <c r="S277" s="22">
        <v>12</v>
      </c>
      <c r="T277" s="22"/>
      <c r="U277" s="22"/>
      <c r="V277" s="22"/>
      <c r="W277" s="22"/>
      <c r="X277" s="22"/>
      <c r="Y277" s="22"/>
      <c r="Z277" s="22"/>
      <c r="AA277" s="22"/>
      <c r="AB277" s="17" t="s">
        <v>1289</v>
      </c>
      <c r="AC277" s="17" t="s">
        <v>1290</v>
      </c>
      <c r="AD277" s="17" t="s">
        <v>1291</v>
      </c>
      <c r="AE277" s="17" t="s">
        <v>1292</v>
      </c>
      <c r="AF277" s="17"/>
      <c r="AG277" s="17"/>
      <c r="AH277" s="17"/>
      <c r="AI277" s="17" t="s">
        <v>104</v>
      </c>
      <c r="AJ277" s="16"/>
      <c r="AK277" s="16"/>
      <c r="AL277" s="16"/>
      <c r="AM277" s="16"/>
      <c r="AN277" s="16"/>
      <c r="AO277" s="16"/>
      <c r="AP277" s="17" t="s">
        <v>1227</v>
      </c>
      <c r="AQ277" s="17" t="s">
        <v>1227</v>
      </c>
      <c r="AR277" s="9"/>
      <c r="AS277" s="19" t="s">
        <v>1250</v>
      </c>
      <c r="AT277" s="50"/>
      <c r="AU277" s="37" t="s">
        <v>1293</v>
      </c>
    </row>
    <row r="278" s="1" customFormat="1" ht="30" customHeight="1" spans="1:47">
      <c r="A278" s="16">
        <v>266</v>
      </c>
      <c r="B278" s="16" t="s">
        <v>58</v>
      </c>
      <c r="C278" s="17" t="s">
        <v>89</v>
      </c>
      <c r="D278" s="17" t="s">
        <v>1294</v>
      </c>
      <c r="E278" s="17" t="s">
        <v>1295</v>
      </c>
      <c r="F278" s="17" t="s">
        <v>78</v>
      </c>
      <c r="G278" s="16" t="s">
        <v>62</v>
      </c>
      <c r="H278" s="16" t="s">
        <v>27</v>
      </c>
      <c r="I278" s="16">
        <v>1</v>
      </c>
      <c r="J278" s="17">
        <v>8.1</v>
      </c>
      <c r="K278" s="19" t="s">
        <v>1296</v>
      </c>
      <c r="L278" s="17" t="s">
        <v>1249</v>
      </c>
      <c r="M278" s="22">
        <v>134.310208</v>
      </c>
      <c r="N278" s="25">
        <v>120.8791</v>
      </c>
      <c r="O278" s="22">
        <f t="shared" si="27"/>
        <v>121</v>
      </c>
      <c r="P278" s="22">
        <v>100</v>
      </c>
      <c r="Q278" s="22"/>
      <c r="R278" s="22"/>
      <c r="S278" s="22">
        <v>21</v>
      </c>
      <c r="T278" s="22"/>
      <c r="U278" s="22"/>
      <c r="V278" s="22"/>
      <c r="W278" s="22"/>
      <c r="X278" s="22"/>
      <c r="Y278" s="22"/>
      <c r="Z278" s="22"/>
      <c r="AA278" s="22"/>
      <c r="AB278" s="17">
        <v>699</v>
      </c>
      <c r="AC278" s="17">
        <v>2787</v>
      </c>
      <c r="AD278" s="17">
        <v>238</v>
      </c>
      <c r="AE278" s="17">
        <v>886</v>
      </c>
      <c r="AF278" s="17">
        <v>102</v>
      </c>
      <c r="AG278" s="17">
        <v>485</v>
      </c>
      <c r="AH278" s="17"/>
      <c r="AI278" s="17">
        <v>1</v>
      </c>
      <c r="AJ278" s="16"/>
      <c r="AK278" s="16"/>
      <c r="AL278" s="16"/>
      <c r="AM278" s="16"/>
      <c r="AN278" s="16"/>
      <c r="AO278" s="16"/>
      <c r="AP278" s="17" t="s">
        <v>1227</v>
      </c>
      <c r="AQ278" s="17" t="s">
        <v>1227</v>
      </c>
      <c r="AR278" s="9"/>
      <c r="AS278" s="19" t="s">
        <v>1250</v>
      </c>
      <c r="AT278" s="50"/>
      <c r="AU278" s="37" t="s">
        <v>1297</v>
      </c>
    </row>
    <row r="279" s="1" customFormat="1" ht="30" customHeight="1" spans="1:47">
      <c r="A279" s="16">
        <v>267</v>
      </c>
      <c r="B279" s="16" t="s">
        <v>58</v>
      </c>
      <c r="C279" s="17" t="s">
        <v>59</v>
      </c>
      <c r="D279" s="17"/>
      <c r="E279" s="17" t="s">
        <v>1298</v>
      </c>
      <c r="F279" s="17" t="s">
        <v>78</v>
      </c>
      <c r="G279" s="16" t="s">
        <v>62</v>
      </c>
      <c r="H279" s="16"/>
      <c r="I279" s="16"/>
      <c r="J279" s="16"/>
      <c r="K279" s="9" t="s">
        <v>1299</v>
      </c>
      <c r="L279" s="9" t="s">
        <v>1300</v>
      </c>
      <c r="M279" s="20">
        <v>13.8335</v>
      </c>
      <c r="N279" s="22">
        <v>13.8335</v>
      </c>
      <c r="O279" s="22">
        <f t="shared" si="27"/>
        <v>13.8</v>
      </c>
      <c r="P279" s="22">
        <v>13.8</v>
      </c>
      <c r="Q279" s="22"/>
      <c r="R279" s="22"/>
      <c r="S279" s="22"/>
      <c r="T279" s="22"/>
      <c r="U279" s="22"/>
      <c r="V279" s="22"/>
      <c r="W279" s="22"/>
      <c r="X279" s="22"/>
      <c r="Y279" s="22"/>
      <c r="Z279" s="22"/>
      <c r="AA279" s="22"/>
      <c r="AB279" s="17"/>
      <c r="AC279" s="17"/>
      <c r="AD279" s="17">
        <v>760</v>
      </c>
      <c r="AE279" s="17">
        <v>2800</v>
      </c>
      <c r="AF279" s="17"/>
      <c r="AG279" s="17"/>
      <c r="AH279" s="17"/>
      <c r="AI279" s="17"/>
      <c r="AJ279" s="16"/>
      <c r="AK279" s="16"/>
      <c r="AL279" s="16"/>
      <c r="AM279" s="16"/>
      <c r="AN279" s="16"/>
      <c r="AO279" s="16"/>
      <c r="AP279" s="17" t="s">
        <v>1227</v>
      </c>
      <c r="AQ279" s="17" t="s">
        <v>1227</v>
      </c>
      <c r="AR279" s="9"/>
      <c r="AS279" s="49" t="s">
        <v>1301</v>
      </c>
      <c r="AT279" s="50"/>
      <c r="AU279" s="56" t="s">
        <v>1302</v>
      </c>
    </row>
    <row r="280" s="1" customFormat="1" ht="30" customHeight="1" spans="1:47">
      <c r="A280" s="16">
        <v>268</v>
      </c>
      <c r="B280" s="16" t="s">
        <v>58</v>
      </c>
      <c r="C280" s="50" t="s">
        <v>371</v>
      </c>
      <c r="D280" s="50" t="s">
        <v>371</v>
      </c>
      <c r="E280" s="17" t="s">
        <v>1303</v>
      </c>
      <c r="F280" s="17" t="s">
        <v>78</v>
      </c>
      <c r="G280" s="16" t="s">
        <v>62</v>
      </c>
      <c r="I280" s="16"/>
      <c r="J280" s="16"/>
      <c r="K280" s="9" t="s">
        <v>1304</v>
      </c>
      <c r="L280" s="9" t="s">
        <v>1305</v>
      </c>
      <c r="M280" s="20">
        <v>389.878159</v>
      </c>
      <c r="N280" s="22">
        <v>280</v>
      </c>
      <c r="O280" s="22">
        <f t="shared" si="27"/>
        <v>280</v>
      </c>
      <c r="P280" s="22">
        <v>280</v>
      </c>
      <c r="Q280" s="22"/>
      <c r="R280" s="22"/>
      <c r="S280" s="22"/>
      <c r="T280" s="22"/>
      <c r="U280" s="22"/>
      <c r="V280" s="22"/>
      <c r="W280" s="22"/>
      <c r="X280" s="22"/>
      <c r="Y280" s="22"/>
      <c r="Z280" s="22"/>
      <c r="AA280" s="22"/>
      <c r="AB280" s="17"/>
      <c r="AC280" s="17">
        <v>400</v>
      </c>
      <c r="AD280" s="17"/>
      <c r="AE280" s="17"/>
      <c r="AF280" s="17"/>
      <c r="AG280" s="17"/>
      <c r="AH280" s="17"/>
      <c r="AI280" s="17"/>
      <c r="AJ280" s="16"/>
      <c r="AK280" s="16"/>
      <c r="AL280" s="16"/>
      <c r="AM280" s="16"/>
      <c r="AN280" s="16"/>
      <c r="AO280" s="16"/>
      <c r="AP280" s="17" t="s">
        <v>1227</v>
      </c>
      <c r="AQ280" s="17" t="s">
        <v>1227</v>
      </c>
      <c r="AR280" s="9" t="s">
        <v>432</v>
      </c>
      <c r="AS280" s="49"/>
      <c r="AT280" s="49" t="s">
        <v>1306</v>
      </c>
      <c r="AU280" s="56" t="s">
        <v>1307</v>
      </c>
    </row>
    <row r="281" s="1" customFormat="1" ht="30" customHeight="1" spans="1:47">
      <c r="A281" s="16">
        <v>269</v>
      </c>
      <c r="B281" s="16" t="s">
        <v>58</v>
      </c>
      <c r="C281" s="17" t="s">
        <v>107</v>
      </c>
      <c r="D281" s="50" t="s">
        <v>681</v>
      </c>
      <c r="E281" s="17" t="s">
        <v>1308</v>
      </c>
      <c r="F281" s="17" t="s">
        <v>78</v>
      </c>
      <c r="G281" s="16" t="s">
        <v>62</v>
      </c>
      <c r="H281" s="16"/>
      <c r="I281" s="16"/>
      <c r="J281" s="16"/>
      <c r="K281" s="17" t="s">
        <v>1309</v>
      </c>
      <c r="L281" s="9" t="s">
        <v>1310</v>
      </c>
      <c r="M281" s="20">
        <v>70</v>
      </c>
      <c r="N281" s="22">
        <v>70</v>
      </c>
      <c r="O281" s="22">
        <f t="shared" si="27"/>
        <v>70</v>
      </c>
      <c r="P281" s="22">
        <v>70</v>
      </c>
      <c r="Q281" s="22"/>
      <c r="R281" s="22"/>
      <c r="S281" s="22"/>
      <c r="T281" s="22"/>
      <c r="U281" s="22"/>
      <c r="V281" s="22"/>
      <c r="W281" s="22"/>
      <c r="X281" s="22"/>
      <c r="Y281" s="22"/>
      <c r="Z281" s="22"/>
      <c r="AA281" s="22"/>
      <c r="AB281" s="17">
        <v>650</v>
      </c>
      <c r="AC281" s="17">
        <v>2400</v>
      </c>
      <c r="AD281" s="114">
        <v>37</v>
      </c>
      <c r="AE281" s="114">
        <v>139</v>
      </c>
      <c r="AF281" s="114">
        <v>5</v>
      </c>
      <c r="AG281" s="114">
        <v>16</v>
      </c>
      <c r="AH281" s="17"/>
      <c r="AI281" s="17">
        <v>1</v>
      </c>
      <c r="AJ281" s="16"/>
      <c r="AK281" s="16"/>
      <c r="AL281" s="16"/>
      <c r="AM281" s="16"/>
      <c r="AN281" s="16"/>
      <c r="AO281" s="16"/>
      <c r="AP281" s="17" t="s">
        <v>1227</v>
      </c>
      <c r="AQ281" s="17" t="s">
        <v>107</v>
      </c>
      <c r="AR281" s="9" t="s">
        <v>432</v>
      </c>
      <c r="AS281" s="49"/>
      <c r="AT281" s="49" t="s">
        <v>1311</v>
      </c>
      <c r="AU281" s="17" t="s">
        <v>1312</v>
      </c>
    </row>
    <row r="282" s="1" customFormat="1" ht="30" customHeight="1" spans="1:47">
      <c r="A282" s="16">
        <v>270</v>
      </c>
      <c r="B282" s="16" t="s">
        <v>58</v>
      </c>
      <c r="C282" s="17" t="s">
        <v>143</v>
      </c>
      <c r="D282" s="17" t="s">
        <v>847</v>
      </c>
      <c r="E282" s="17" t="s">
        <v>1313</v>
      </c>
      <c r="F282" s="17" t="s">
        <v>78</v>
      </c>
      <c r="G282" s="16" t="s">
        <v>62</v>
      </c>
      <c r="H282" s="16" t="s">
        <v>27</v>
      </c>
      <c r="I282" s="17">
        <v>3</v>
      </c>
      <c r="J282" s="17">
        <v>1</v>
      </c>
      <c r="K282" s="19" t="s">
        <v>1314</v>
      </c>
      <c r="L282" s="9" t="s">
        <v>178</v>
      </c>
      <c r="M282" s="22">
        <v>23.605797</v>
      </c>
      <c r="N282" s="22">
        <v>3.891536</v>
      </c>
      <c r="O282" s="22">
        <f t="shared" si="27"/>
        <v>3.8915</v>
      </c>
      <c r="P282" s="22">
        <v>3.8915</v>
      </c>
      <c r="Q282" s="22"/>
      <c r="R282" s="22"/>
      <c r="S282" s="22"/>
      <c r="T282" s="22"/>
      <c r="U282" s="22"/>
      <c r="V282" s="22"/>
      <c r="W282" s="22"/>
      <c r="X282" s="22"/>
      <c r="Y282" s="22"/>
      <c r="Z282" s="22"/>
      <c r="AA282" s="22"/>
      <c r="AB282" s="17">
        <v>420</v>
      </c>
      <c r="AC282" s="17">
        <v>1200</v>
      </c>
      <c r="AD282" s="17">
        <v>36</v>
      </c>
      <c r="AE282" s="17">
        <v>190</v>
      </c>
      <c r="AF282" s="17">
        <v>0</v>
      </c>
      <c r="AG282" s="17">
        <v>0</v>
      </c>
      <c r="AH282" s="17">
        <v>3</v>
      </c>
      <c r="AI282" s="17">
        <v>0</v>
      </c>
      <c r="AJ282" s="16"/>
      <c r="AK282" s="16"/>
      <c r="AL282" s="16"/>
      <c r="AM282" s="16"/>
      <c r="AN282" s="16"/>
      <c r="AO282" s="16"/>
      <c r="AP282" s="17" t="s">
        <v>1227</v>
      </c>
      <c r="AQ282" s="17" t="s">
        <v>1227</v>
      </c>
      <c r="AR282" s="9"/>
      <c r="AS282" s="49" t="s">
        <v>1315</v>
      </c>
      <c r="AT282" s="50"/>
      <c r="AU282" s="56" t="s">
        <v>1316</v>
      </c>
    </row>
    <row r="283" s="1" customFormat="1" ht="30" customHeight="1" spans="1:47">
      <c r="A283" s="16">
        <v>271</v>
      </c>
      <c r="B283" s="16" t="s">
        <v>58</v>
      </c>
      <c r="C283" s="17" t="s">
        <v>333</v>
      </c>
      <c r="D283" s="17" t="s">
        <v>428</v>
      </c>
      <c r="E283" s="17" t="s">
        <v>1317</v>
      </c>
      <c r="F283" s="17" t="s">
        <v>78</v>
      </c>
      <c r="G283" s="16" t="s">
        <v>62</v>
      </c>
      <c r="H283" s="16" t="s">
        <v>27</v>
      </c>
      <c r="I283" s="17">
        <v>1</v>
      </c>
      <c r="J283" s="17">
        <v>1.3</v>
      </c>
      <c r="K283" s="19" t="s">
        <v>1318</v>
      </c>
      <c r="L283" s="9" t="s">
        <v>178</v>
      </c>
      <c r="M283" s="22">
        <v>39.564279</v>
      </c>
      <c r="N283" s="22">
        <v>40.564279</v>
      </c>
      <c r="O283" s="22">
        <f t="shared" si="27"/>
        <v>40.5642</v>
      </c>
      <c r="P283" s="22">
        <v>35.5642</v>
      </c>
      <c r="Q283" s="22"/>
      <c r="R283" s="22"/>
      <c r="S283" s="22">
        <v>5</v>
      </c>
      <c r="T283" s="22"/>
      <c r="U283" s="22"/>
      <c r="V283" s="22"/>
      <c r="W283" s="22"/>
      <c r="X283" s="22"/>
      <c r="Y283" s="22"/>
      <c r="Z283" s="22"/>
      <c r="AA283" s="22"/>
      <c r="AB283" s="17">
        <v>87</v>
      </c>
      <c r="AC283" s="17">
        <v>317</v>
      </c>
      <c r="AD283" s="17">
        <v>10</v>
      </c>
      <c r="AE283" s="17">
        <v>34</v>
      </c>
      <c r="AF283" s="17">
        <v>2</v>
      </c>
      <c r="AG283" s="17">
        <v>4</v>
      </c>
      <c r="AH283" s="17">
        <v>1</v>
      </c>
      <c r="AI283" s="17">
        <v>0</v>
      </c>
      <c r="AJ283" s="16"/>
      <c r="AK283" s="16"/>
      <c r="AL283" s="16"/>
      <c r="AM283" s="16"/>
      <c r="AN283" s="16"/>
      <c r="AO283" s="16"/>
      <c r="AP283" s="17" t="s">
        <v>1227</v>
      </c>
      <c r="AQ283" s="17" t="s">
        <v>1227</v>
      </c>
      <c r="AR283" s="9"/>
      <c r="AS283" s="49" t="s">
        <v>1319</v>
      </c>
      <c r="AT283" s="50"/>
      <c r="AU283" s="56" t="s">
        <v>1320</v>
      </c>
    </row>
    <row r="284" s="1" customFormat="1" ht="30" customHeight="1" spans="1:47">
      <c r="A284" s="16">
        <v>272</v>
      </c>
      <c r="B284" s="16" t="s">
        <v>58</v>
      </c>
      <c r="C284" s="17" t="s">
        <v>100</v>
      </c>
      <c r="D284" s="17" t="s">
        <v>161</v>
      </c>
      <c r="E284" s="17" t="s">
        <v>1321</v>
      </c>
      <c r="F284" s="17" t="s">
        <v>78</v>
      </c>
      <c r="G284" s="16" t="s">
        <v>62</v>
      </c>
      <c r="H284" s="16" t="s">
        <v>27</v>
      </c>
      <c r="I284" s="17">
        <v>3</v>
      </c>
      <c r="J284" s="17">
        <v>1</v>
      </c>
      <c r="K284" s="19" t="s">
        <v>1322</v>
      </c>
      <c r="L284" s="9" t="s">
        <v>178</v>
      </c>
      <c r="M284" s="22">
        <v>13.426514</v>
      </c>
      <c r="N284" s="22">
        <v>12</v>
      </c>
      <c r="O284" s="22">
        <f t="shared" si="27"/>
        <v>12</v>
      </c>
      <c r="P284" s="22">
        <v>10</v>
      </c>
      <c r="Q284" s="22"/>
      <c r="R284" s="22"/>
      <c r="S284" s="22">
        <v>2</v>
      </c>
      <c r="T284" s="22"/>
      <c r="U284" s="22"/>
      <c r="V284" s="22"/>
      <c r="W284" s="22"/>
      <c r="X284" s="22"/>
      <c r="Y284" s="22"/>
      <c r="Z284" s="22"/>
      <c r="AA284" s="22"/>
      <c r="AB284" s="17">
        <v>178</v>
      </c>
      <c r="AC284" s="17">
        <v>767</v>
      </c>
      <c r="AD284" s="17">
        <v>28</v>
      </c>
      <c r="AE284" s="17">
        <v>118</v>
      </c>
      <c r="AF284" s="17">
        <v>9</v>
      </c>
      <c r="AG284" s="17">
        <v>37</v>
      </c>
      <c r="AH284" s="17">
        <v>1</v>
      </c>
      <c r="AI284" s="17">
        <v>0</v>
      </c>
      <c r="AJ284" s="16"/>
      <c r="AK284" s="16"/>
      <c r="AL284" s="16"/>
      <c r="AM284" s="16"/>
      <c r="AN284" s="16"/>
      <c r="AO284" s="16"/>
      <c r="AP284" s="17" t="s">
        <v>1227</v>
      </c>
      <c r="AQ284" s="17" t="s">
        <v>1227</v>
      </c>
      <c r="AR284" s="9"/>
      <c r="AS284" s="49" t="s">
        <v>1323</v>
      </c>
      <c r="AT284" s="50"/>
      <c r="AU284" s="56" t="s">
        <v>1324</v>
      </c>
    </row>
    <row r="285" s="1" customFormat="1" ht="30" customHeight="1" spans="1:47">
      <c r="A285" s="16">
        <v>273</v>
      </c>
      <c r="B285" s="16" t="s">
        <v>58</v>
      </c>
      <c r="C285" s="17" t="s">
        <v>174</v>
      </c>
      <c r="D285" s="17" t="s">
        <v>185</v>
      </c>
      <c r="E285" s="17" t="s">
        <v>1325</v>
      </c>
      <c r="F285" s="17" t="s">
        <v>78</v>
      </c>
      <c r="G285" s="16" t="s">
        <v>62</v>
      </c>
      <c r="H285" s="16" t="s">
        <v>27</v>
      </c>
      <c r="I285" s="17">
        <v>2</v>
      </c>
      <c r="J285" s="17">
        <v>0.65</v>
      </c>
      <c r="K285" s="19" t="s">
        <v>1326</v>
      </c>
      <c r="L285" s="9" t="s">
        <v>178</v>
      </c>
      <c r="M285" s="22">
        <v>9.556672</v>
      </c>
      <c r="N285" s="22">
        <v>8</v>
      </c>
      <c r="O285" s="22">
        <f t="shared" si="27"/>
        <v>8</v>
      </c>
      <c r="P285" s="22">
        <v>8</v>
      </c>
      <c r="Q285" s="22"/>
      <c r="R285" s="22"/>
      <c r="S285" s="22"/>
      <c r="T285" s="22"/>
      <c r="U285" s="22"/>
      <c r="V285" s="22"/>
      <c r="W285" s="22"/>
      <c r="X285" s="22"/>
      <c r="Y285" s="22"/>
      <c r="Z285" s="22"/>
      <c r="AA285" s="22"/>
      <c r="AB285" s="17">
        <v>268</v>
      </c>
      <c r="AC285" s="17">
        <v>986</v>
      </c>
      <c r="AD285" s="17">
        <v>46</v>
      </c>
      <c r="AE285" s="17">
        <v>108</v>
      </c>
      <c r="AF285" s="17">
        <v>9</v>
      </c>
      <c r="AG285" s="17">
        <v>46</v>
      </c>
      <c r="AH285" s="17">
        <v>1</v>
      </c>
      <c r="AI285" s="17">
        <v>0</v>
      </c>
      <c r="AJ285" s="16"/>
      <c r="AK285" s="16"/>
      <c r="AL285" s="16"/>
      <c r="AM285" s="16"/>
      <c r="AN285" s="16"/>
      <c r="AO285" s="16"/>
      <c r="AP285" s="17" t="s">
        <v>1227</v>
      </c>
      <c r="AQ285" s="17" t="s">
        <v>1227</v>
      </c>
      <c r="AR285" s="9"/>
      <c r="AS285" s="49" t="s">
        <v>1327</v>
      </c>
      <c r="AT285" s="50"/>
      <c r="AU285" s="56" t="s">
        <v>1328</v>
      </c>
    </row>
    <row r="286" s="1" customFormat="1" ht="30" customHeight="1" spans="1:47">
      <c r="A286" s="16">
        <v>274</v>
      </c>
      <c r="B286" s="16" t="s">
        <v>58</v>
      </c>
      <c r="C286" s="17" t="s">
        <v>136</v>
      </c>
      <c r="D286" s="17" t="s">
        <v>1279</v>
      </c>
      <c r="E286" s="17" t="s">
        <v>1329</v>
      </c>
      <c r="F286" s="17" t="s">
        <v>78</v>
      </c>
      <c r="G286" s="16" t="s">
        <v>62</v>
      </c>
      <c r="H286" s="16" t="s">
        <v>27</v>
      </c>
      <c r="I286" s="17">
        <v>1</v>
      </c>
      <c r="J286" s="17">
        <v>0.78</v>
      </c>
      <c r="K286" s="19" t="s">
        <v>1330</v>
      </c>
      <c r="L286" s="9" t="s">
        <v>178</v>
      </c>
      <c r="M286" s="22">
        <v>29.395555</v>
      </c>
      <c r="N286" s="22">
        <v>26</v>
      </c>
      <c r="O286" s="22">
        <f t="shared" si="27"/>
        <v>26</v>
      </c>
      <c r="P286" s="22">
        <v>20</v>
      </c>
      <c r="Q286" s="22"/>
      <c r="R286" s="22"/>
      <c r="S286" s="22">
        <v>6</v>
      </c>
      <c r="T286" s="22"/>
      <c r="U286" s="22"/>
      <c r="V286" s="22"/>
      <c r="W286" s="22"/>
      <c r="X286" s="22"/>
      <c r="Y286" s="22"/>
      <c r="Z286" s="22"/>
      <c r="AA286" s="22"/>
      <c r="AB286" s="17">
        <v>191</v>
      </c>
      <c r="AC286" s="17">
        <v>765</v>
      </c>
      <c r="AD286" s="17">
        <v>40</v>
      </c>
      <c r="AE286" s="17">
        <v>168</v>
      </c>
      <c r="AF286" s="17">
        <v>6</v>
      </c>
      <c r="AG286" s="17">
        <v>25</v>
      </c>
      <c r="AH286" s="17">
        <v>0</v>
      </c>
      <c r="AI286" s="17">
        <v>1</v>
      </c>
      <c r="AJ286" s="16"/>
      <c r="AK286" s="16"/>
      <c r="AL286" s="16"/>
      <c r="AM286" s="16"/>
      <c r="AN286" s="16"/>
      <c r="AO286" s="16"/>
      <c r="AP286" s="17" t="s">
        <v>1227</v>
      </c>
      <c r="AQ286" s="17" t="s">
        <v>1227</v>
      </c>
      <c r="AR286" s="9"/>
      <c r="AS286" s="49" t="s">
        <v>1331</v>
      </c>
      <c r="AT286" s="50"/>
      <c r="AU286" s="56" t="s">
        <v>1332</v>
      </c>
    </row>
    <row r="287" s="1" customFormat="1" ht="30" customHeight="1" spans="1:47">
      <c r="A287" s="16">
        <v>275</v>
      </c>
      <c r="B287" s="16" t="s">
        <v>58</v>
      </c>
      <c r="C287" s="17" t="s">
        <v>235</v>
      </c>
      <c r="D287" s="17" t="s">
        <v>246</v>
      </c>
      <c r="E287" s="17" t="s">
        <v>1333</v>
      </c>
      <c r="F287" s="17" t="s">
        <v>78</v>
      </c>
      <c r="G287" s="16" t="s">
        <v>62</v>
      </c>
      <c r="H287" s="16" t="s">
        <v>27</v>
      </c>
      <c r="I287" s="17">
        <v>2</v>
      </c>
      <c r="J287" s="17">
        <v>1.52</v>
      </c>
      <c r="K287" s="19" t="s">
        <v>1334</v>
      </c>
      <c r="L287" s="9" t="s">
        <v>178</v>
      </c>
      <c r="M287" s="22">
        <v>25.197697</v>
      </c>
      <c r="N287" s="22">
        <v>22</v>
      </c>
      <c r="O287" s="22">
        <f t="shared" si="27"/>
        <v>22</v>
      </c>
      <c r="P287" s="22">
        <v>20</v>
      </c>
      <c r="Q287" s="22"/>
      <c r="R287" s="22"/>
      <c r="S287" s="22">
        <v>2</v>
      </c>
      <c r="T287" s="22"/>
      <c r="U287" s="22"/>
      <c r="V287" s="22"/>
      <c r="W287" s="22"/>
      <c r="X287" s="22"/>
      <c r="Y287" s="22"/>
      <c r="Z287" s="22"/>
      <c r="AA287" s="22"/>
      <c r="AB287" s="17">
        <v>181</v>
      </c>
      <c r="AC287" s="17">
        <v>450</v>
      </c>
      <c r="AD287" s="17">
        <v>27</v>
      </c>
      <c r="AE287" s="17">
        <v>77</v>
      </c>
      <c r="AF287" s="17"/>
      <c r="AG287" s="17"/>
      <c r="AH287" s="17"/>
      <c r="AI287" s="17">
        <v>1</v>
      </c>
      <c r="AJ287" s="16"/>
      <c r="AK287" s="16"/>
      <c r="AL287" s="16"/>
      <c r="AM287" s="16"/>
      <c r="AN287" s="16"/>
      <c r="AO287" s="16"/>
      <c r="AP287" s="17" t="s">
        <v>1227</v>
      </c>
      <c r="AQ287" s="17" t="s">
        <v>1227</v>
      </c>
      <c r="AR287" s="9"/>
      <c r="AS287" s="49" t="s">
        <v>1335</v>
      </c>
      <c r="AT287" s="50"/>
      <c r="AU287" s="56" t="s">
        <v>1336</v>
      </c>
    </row>
    <row r="288" s="1" customFormat="1" ht="30" customHeight="1" spans="1:47">
      <c r="A288" s="16">
        <v>276</v>
      </c>
      <c r="B288" s="16" t="s">
        <v>58</v>
      </c>
      <c r="C288" s="17" t="s">
        <v>114</v>
      </c>
      <c r="D288" s="17" t="s">
        <v>1337</v>
      </c>
      <c r="E288" s="17" t="s">
        <v>1338</v>
      </c>
      <c r="F288" s="17" t="s">
        <v>78</v>
      </c>
      <c r="G288" s="16" t="s">
        <v>62</v>
      </c>
      <c r="H288" s="16" t="s">
        <v>27</v>
      </c>
      <c r="I288" s="17">
        <v>2</v>
      </c>
      <c r="J288" s="17">
        <v>1.15</v>
      </c>
      <c r="K288" s="19" t="s">
        <v>1339</v>
      </c>
      <c r="L288" s="9" t="s">
        <v>178</v>
      </c>
      <c r="M288" s="22">
        <v>15.911978</v>
      </c>
      <c r="N288" s="22">
        <v>14.85894</v>
      </c>
      <c r="O288" s="22">
        <f t="shared" si="27"/>
        <v>14.858</v>
      </c>
      <c r="P288" s="22">
        <v>10.858</v>
      </c>
      <c r="Q288" s="22"/>
      <c r="R288" s="22"/>
      <c r="S288" s="22">
        <v>4</v>
      </c>
      <c r="T288" s="22"/>
      <c r="U288" s="22"/>
      <c r="V288" s="22"/>
      <c r="W288" s="22"/>
      <c r="X288" s="22"/>
      <c r="Y288" s="22"/>
      <c r="Z288" s="22"/>
      <c r="AA288" s="22"/>
      <c r="AB288" s="17">
        <v>108</v>
      </c>
      <c r="AC288" s="17">
        <v>464</v>
      </c>
      <c r="AD288" s="17">
        <v>14</v>
      </c>
      <c r="AE288" s="17">
        <v>41</v>
      </c>
      <c r="AF288" s="17">
        <v>1</v>
      </c>
      <c r="AG288" s="17">
        <v>5</v>
      </c>
      <c r="AH288" s="17">
        <v>1</v>
      </c>
      <c r="AI288" s="17"/>
      <c r="AJ288" s="16"/>
      <c r="AK288" s="16"/>
      <c r="AL288" s="16"/>
      <c r="AM288" s="16"/>
      <c r="AN288" s="16"/>
      <c r="AO288" s="16"/>
      <c r="AP288" s="17" t="s">
        <v>1227</v>
      </c>
      <c r="AQ288" s="17" t="s">
        <v>1227</v>
      </c>
      <c r="AR288" s="9"/>
      <c r="AS288" s="49" t="s">
        <v>1340</v>
      </c>
      <c r="AT288" s="50"/>
      <c r="AU288" s="56" t="s">
        <v>1341</v>
      </c>
    </row>
    <row r="289" s="1" customFormat="1" ht="30" customHeight="1" spans="1:47">
      <c r="A289" s="16">
        <v>277</v>
      </c>
      <c r="B289" s="16" t="s">
        <v>58</v>
      </c>
      <c r="C289" s="17" t="s">
        <v>75</v>
      </c>
      <c r="D289" s="17" t="s">
        <v>1342</v>
      </c>
      <c r="E289" s="17" t="s">
        <v>1343</v>
      </c>
      <c r="F289" s="17" t="s">
        <v>78</v>
      </c>
      <c r="G289" s="16" t="s">
        <v>62</v>
      </c>
      <c r="H289" s="16" t="s">
        <v>27</v>
      </c>
      <c r="I289" s="17">
        <v>2</v>
      </c>
      <c r="J289" s="17">
        <v>0.48</v>
      </c>
      <c r="K289" s="19" t="s">
        <v>1344</v>
      </c>
      <c r="L289" s="9" t="s">
        <v>178</v>
      </c>
      <c r="M289" s="22">
        <v>3.748118</v>
      </c>
      <c r="N289" s="22">
        <v>3</v>
      </c>
      <c r="O289" s="22">
        <f t="shared" si="27"/>
        <v>3</v>
      </c>
      <c r="P289" s="22">
        <v>3</v>
      </c>
      <c r="Q289" s="22"/>
      <c r="R289" s="22"/>
      <c r="S289" s="22"/>
      <c r="T289" s="22"/>
      <c r="U289" s="22"/>
      <c r="V289" s="22"/>
      <c r="W289" s="22"/>
      <c r="X289" s="22"/>
      <c r="Y289" s="22"/>
      <c r="Z289" s="22"/>
      <c r="AA289" s="22"/>
      <c r="AB289" s="17">
        <v>29</v>
      </c>
      <c r="AC289" s="17">
        <v>115</v>
      </c>
      <c r="AD289" s="17">
        <v>6</v>
      </c>
      <c r="AE289" s="17">
        <v>24</v>
      </c>
      <c r="AF289" s="17"/>
      <c r="AG289" s="17"/>
      <c r="AH289" s="17">
        <v>1</v>
      </c>
      <c r="AI289" s="17"/>
      <c r="AJ289" s="16"/>
      <c r="AK289" s="16"/>
      <c r="AL289" s="16"/>
      <c r="AM289" s="16"/>
      <c r="AN289" s="16"/>
      <c r="AO289" s="16"/>
      <c r="AP289" s="17" t="s">
        <v>1227</v>
      </c>
      <c r="AQ289" s="17" t="s">
        <v>1227</v>
      </c>
      <c r="AR289" s="9"/>
      <c r="AS289" s="49" t="s">
        <v>1345</v>
      </c>
      <c r="AT289" s="50"/>
      <c r="AU289" s="56" t="s">
        <v>1346</v>
      </c>
    </row>
    <row r="290" s="1" customFormat="1" ht="30" customHeight="1" spans="1:47">
      <c r="A290" s="16">
        <v>278</v>
      </c>
      <c r="B290" s="16" t="s">
        <v>58</v>
      </c>
      <c r="C290" s="17" t="s">
        <v>309</v>
      </c>
      <c r="D290" s="17" t="s">
        <v>1347</v>
      </c>
      <c r="E290" s="17" t="s">
        <v>1348</v>
      </c>
      <c r="F290" s="17" t="s">
        <v>78</v>
      </c>
      <c r="G290" s="16" t="s">
        <v>62</v>
      </c>
      <c r="H290" s="16" t="s">
        <v>27</v>
      </c>
      <c r="I290" s="17">
        <v>4</v>
      </c>
      <c r="J290" s="17">
        <v>1.6</v>
      </c>
      <c r="K290" s="19" t="s">
        <v>1349</v>
      </c>
      <c r="L290" s="9" t="s">
        <v>178</v>
      </c>
      <c r="M290" s="22">
        <v>80.078181</v>
      </c>
      <c r="N290" s="22">
        <v>78.188917</v>
      </c>
      <c r="O290" s="22">
        <f t="shared" si="27"/>
        <v>78.1889</v>
      </c>
      <c r="P290" s="22">
        <v>66.1889</v>
      </c>
      <c r="Q290" s="22"/>
      <c r="R290" s="22"/>
      <c r="S290" s="22">
        <v>12</v>
      </c>
      <c r="T290" s="22"/>
      <c r="U290" s="22"/>
      <c r="V290" s="22"/>
      <c r="W290" s="22"/>
      <c r="X290" s="22"/>
      <c r="Y290" s="22"/>
      <c r="Z290" s="22"/>
      <c r="AA290" s="22"/>
      <c r="AB290" s="17">
        <v>856</v>
      </c>
      <c r="AC290" s="17">
        <v>4421</v>
      </c>
      <c r="AD290" s="17">
        <v>221</v>
      </c>
      <c r="AE290" s="17">
        <v>1047</v>
      </c>
      <c r="AF290" s="17">
        <v>6</v>
      </c>
      <c r="AG290" s="17">
        <v>24</v>
      </c>
      <c r="AH290" s="17"/>
      <c r="AI290" s="17">
        <v>2</v>
      </c>
      <c r="AJ290" s="16"/>
      <c r="AK290" s="16"/>
      <c r="AL290" s="16"/>
      <c r="AM290" s="16"/>
      <c r="AN290" s="16"/>
      <c r="AO290" s="16"/>
      <c r="AP290" s="17" t="s">
        <v>1227</v>
      </c>
      <c r="AQ290" s="17" t="s">
        <v>1227</v>
      </c>
      <c r="AR290" s="9"/>
      <c r="AS290" s="49" t="s">
        <v>1350</v>
      </c>
      <c r="AT290" s="50"/>
      <c r="AU290" s="56" t="s">
        <v>1351</v>
      </c>
    </row>
    <row r="291" s="1" customFormat="1" ht="30" customHeight="1" spans="1:47">
      <c r="A291" s="16">
        <v>279</v>
      </c>
      <c r="B291" s="16" t="s">
        <v>58</v>
      </c>
      <c r="C291" s="17" t="s">
        <v>265</v>
      </c>
      <c r="D291" s="17" t="s">
        <v>1352</v>
      </c>
      <c r="E291" s="17" t="s">
        <v>1353</v>
      </c>
      <c r="F291" s="17" t="s">
        <v>78</v>
      </c>
      <c r="G291" s="16" t="s">
        <v>62</v>
      </c>
      <c r="H291" s="16" t="s">
        <v>27</v>
      </c>
      <c r="I291" s="17">
        <v>4</v>
      </c>
      <c r="J291" s="17">
        <v>3.42</v>
      </c>
      <c r="K291" s="19" t="s">
        <v>1354</v>
      </c>
      <c r="L291" s="9" t="s">
        <v>178</v>
      </c>
      <c r="M291" s="22">
        <v>62.023907</v>
      </c>
      <c r="N291" s="22">
        <v>58.207129</v>
      </c>
      <c r="O291" s="22">
        <f t="shared" si="27"/>
        <v>58.2071</v>
      </c>
      <c r="P291" s="22">
        <v>48.2071</v>
      </c>
      <c r="Q291" s="22"/>
      <c r="R291" s="22"/>
      <c r="S291" s="22">
        <v>10</v>
      </c>
      <c r="T291" s="22"/>
      <c r="U291" s="22"/>
      <c r="V291" s="22"/>
      <c r="W291" s="22"/>
      <c r="X291" s="22"/>
      <c r="Y291" s="22"/>
      <c r="Z291" s="22"/>
      <c r="AA291" s="22"/>
      <c r="AB291" s="17">
        <v>492</v>
      </c>
      <c r="AC291" s="17">
        <v>1815</v>
      </c>
      <c r="AD291" s="17">
        <v>155</v>
      </c>
      <c r="AE291" s="17">
        <v>651</v>
      </c>
      <c r="AF291" s="17">
        <v>56</v>
      </c>
      <c r="AG291" s="17">
        <v>231</v>
      </c>
      <c r="AH291" s="17"/>
      <c r="AI291" s="17">
        <v>2</v>
      </c>
      <c r="AJ291" s="16"/>
      <c r="AK291" s="16"/>
      <c r="AL291" s="16"/>
      <c r="AM291" s="16"/>
      <c r="AN291" s="16"/>
      <c r="AO291" s="16"/>
      <c r="AP291" s="17" t="s">
        <v>1227</v>
      </c>
      <c r="AQ291" s="17" t="s">
        <v>1227</v>
      </c>
      <c r="AR291" s="9"/>
      <c r="AS291" s="49" t="s">
        <v>1355</v>
      </c>
      <c r="AT291" s="50"/>
      <c r="AU291" s="56" t="s">
        <v>1356</v>
      </c>
    </row>
    <row r="292" s="1" customFormat="1" ht="30" customHeight="1" spans="1:47">
      <c r="A292" s="14" t="s">
        <v>56</v>
      </c>
      <c r="B292" s="15"/>
      <c r="C292" s="15"/>
      <c r="D292" s="15"/>
      <c r="E292" s="15"/>
      <c r="F292" s="15"/>
      <c r="G292" s="15"/>
      <c r="H292" s="15"/>
      <c r="I292" s="15"/>
      <c r="J292" s="15"/>
      <c r="K292" s="15"/>
      <c r="L292" s="21"/>
      <c r="M292" s="10">
        <f>SUM(M293:M305)</f>
        <v>629.20287</v>
      </c>
      <c r="N292" s="10">
        <f t="shared" ref="N292:AA292" si="28">SUM(N293:N305)</f>
        <v>617.368114</v>
      </c>
      <c r="O292" s="10">
        <f t="shared" si="28"/>
        <v>617.368114</v>
      </c>
      <c r="P292" s="10">
        <f t="shared" si="28"/>
        <v>339</v>
      </c>
      <c r="Q292" s="10">
        <f t="shared" si="28"/>
        <v>0</v>
      </c>
      <c r="R292" s="10">
        <f t="shared" si="28"/>
        <v>278.368114</v>
      </c>
      <c r="S292" s="10">
        <f t="shared" si="28"/>
        <v>0</v>
      </c>
      <c r="T292" s="10">
        <f t="shared" si="28"/>
        <v>0</v>
      </c>
      <c r="U292" s="10">
        <f t="shared" si="28"/>
        <v>0</v>
      </c>
      <c r="V292" s="10">
        <f t="shared" si="28"/>
        <v>0</v>
      </c>
      <c r="W292" s="10">
        <f t="shared" si="28"/>
        <v>0</v>
      </c>
      <c r="X292" s="10">
        <f t="shared" si="28"/>
        <v>0</v>
      </c>
      <c r="Y292" s="10">
        <f t="shared" si="28"/>
        <v>0</v>
      </c>
      <c r="Z292" s="10">
        <f t="shared" si="28"/>
        <v>0</v>
      </c>
      <c r="AA292" s="10">
        <f t="shared" si="28"/>
        <v>0</v>
      </c>
      <c r="AB292" s="10">
        <f t="shared" ref="AA292:AO292" si="29">SUM(AB293:AB305)</f>
        <v>11959</v>
      </c>
      <c r="AC292" s="10">
        <f t="shared" si="29"/>
        <v>52039</v>
      </c>
      <c r="AD292" s="10">
        <f t="shared" si="29"/>
        <v>0</v>
      </c>
      <c r="AE292" s="10">
        <f t="shared" si="29"/>
        <v>0</v>
      </c>
      <c r="AF292" s="10">
        <f t="shared" si="29"/>
        <v>11959</v>
      </c>
      <c r="AG292" s="10">
        <f t="shared" si="29"/>
        <v>52039</v>
      </c>
      <c r="AH292" s="10">
        <f t="shared" si="29"/>
        <v>0</v>
      </c>
      <c r="AI292" s="10">
        <f t="shared" si="29"/>
        <v>0</v>
      </c>
      <c r="AJ292" s="10">
        <f t="shared" si="29"/>
        <v>0</v>
      </c>
      <c r="AK292" s="10">
        <f t="shared" si="29"/>
        <v>13</v>
      </c>
      <c r="AL292" s="10">
        <f t="shared" si="29"/>
        <v>0</v>
      </c>
      <c r="AM292" s="10">
        <f t="shared" si="29"/>
        <v>0</v>
      </c>
      <c r="AN292" s="10">
        <f t="shared" si="29"/>
        <v>0</v>
      </c>
      <c r="AO292" s="10">
        <f t="shared" si="29"/>
        <v>0</v>
      </c>
      <c r="AP292" s="107" t="s">
        <v>1357</v>
      </c>
      <c r="AQ292" s="10"/>
      <c r="AR292" s="46"/>
      <c r="AS292" s="47"/>
      <c r="AT292" s="47"/>
      <c r="AU292" s="48"/>
    </row>
    <row r="293" s="4" customFormat="1" ht="30" customHeight="1" spans="1:47">
      <c r="A293" s="16">
        <v>280</v>
      </c>
      <c r="B293" s="106" t="s">
        <v>58</v>
      </c>
      <c r="C293" s="107" t="s">
        <v>143</v>
      </c>
      <c r="D293" s="107" t="s">
        <v>1358</v>
      </c>
      <c r="E293" s="107" t="s">
        <v>1359</v>
      </c>
      <c r="F293" s="107" t="s">
        <v>1360</v>
      </c>
      <c r="G293" s="106" t="s">
        <v>62</v>
      </c>
      <c r="H293" s="106" t="s">
        <v>117</v>
      </c>
      <c r="I293" s="106">
        <v>1</v>
      </c>
      <c r="J293" s="106">
        <v>3100</v>
      </c>
      <c r="K293" s="111" t="s">
        <v>1361</v>
      </c>
      <c r="L293" s="107" t="s">
        <v>195</v>
      </c>
      <c r="M293" s="25">
        <v>142.575659</v>
      </c>
      <c r="N293" s="25">
        <v>140</v>
      </c>
      <c r="O293" s="22">
        <f t="shared" ref="O293:O305" si="30">P293+Q293+R293+S293+T293+U293+V293+W293+X293</f>
        <v>140</v>
      </c>
      <c r="P293" s="22">
        <v>140</v>
      </c>
      <c r="Q293" s="22"/>
      <c r="R293" s="22"/>
      <c r="S293" s="22"/>
      <c r="T293" s="22"/>
      <c r="U293" s="22"/>
      <c r="V293" s="22"/>
      <c r="W293" s="22"/>
      <c r="X293" s="22"/>
      <c r="Y293" s="22"/>
      <c r="Z293" s="22"/>
      <c r="AA293" s="22"/>
      <c r="AB293" s="17">
        <v>4606</v>
      </c>
      <c r="AC293" s="17">
        <v>19581</v>
      </c>
      <c r="AD293" s="17"/>
      <c r="AE293" s="17"/>
      <c r="AF293" s="17">
        <v>4606</v>
      </c>
      <c r="AG293" s="17">
        <v>19581</v>
      </c>
      <c r="AH293" s="17"/>
      <c r="AI293" s="17"/>
      <c r="AJ293" s="16"/>
      <c r="AK293" s="16">
        <v>1</v>
      </c>
      <c r="AL293" s="16"/>
      <c r="AM293" s="16"/>
      <c r="AN293" s="16"/>
      <c r="AO293" s="16"/>
      <c r="AP293" s="107" t="s">
        <v>1357</v>
      </c>
      <c r="AQ293" s="107" t="s">
        <v>1362</v>
      </c>
      <c r="AR293" s="118"/>
      <c r="AS293" s="111" t="s">
        <v>1363</v>
      </c>
      <c r="AT293" s="119"/>
      <c r="AU293" s="120" t="s">
        <v>1364</v>
      </c>
    </row>
    <row r="294" s="4" customFormat="1" ht="30" customHeight="1" spans="1:47">
      <c r="A294" s="16">
        <v>281</v>
      </c>
      <c r="B294" s="106" t="s">
        <v>58</v>
      </c>
      <c r="C294" s="107" t="s">
        <v>143</v>
      </c>
      <c r="D294" s="107" t="s">
        <v>1365</v>
      </c>
      <c r="E294" s="107" t="s">
        <v>1366</v>
      </c>
      <c r="F294" s="107" t="s">
        <v>1360</v>
      </c>
      <c r="G294" s="106" t="s">
        <v>62</v>
      </c>
      <c r="H294" s="106" t="s">
        <v>117</v>
      </c>
      <c r="I294" s="106">
        <v>1</v>
      </c>
      <c r="J294" s="106">
        <v>255</v>
      </c>
      <c r="K294" s="111" t="s">
        <v>1367</v>
      </c>
      <c r="L294" s="107" t="s">
        <v>195</v>
      </c>
      <c r="M294" s="25">
        <v>14.249356</v>
      </c>
      <c r="N294" s="25">
        <v>11</v>
      </c>
      <c r="O294" s="22">
        <f t="shared" si="30"/>
        <v>11</v>
      </c>
      <c r="P294" s="22">
        <v>11</v>
      </c>
      <c r="Q294" s="22"/>
      <c r="R294" s="22"/>
      <c r="S294" s="22"/>
      <c r="T294" s="22"/>
      <c r="U294" s="22"/>
      <c r="V294" s="22"/>
      <c r="W294" s="22"/>
      <c r="X294" s="22"/>
      <c r="Y294" s="22"/>
      <c r="Z294" s="22"/>
      <c r="AA294" s="22"/>
      <c r="AB294" s="17">
        <v>242</v>
      </c>
      <c r="AC294" s="17">
        <v>978</v>
      </c>
      <c r="AD294" s="17"/>
      <c r="AE294" s="17"/>
      <c r="AF294" s="17">
        <v>242</v>
      </c>
      <c r="AG294" s="17">
        <v>978</v>
      </c>
      <c r="AH294" s="17"/>
      <c r="AI294" s="17"/>
      <c r="AJ294" s="16"/>
      <c r="AK294" s="16">
        <v>1</v>
      </c>
      <c r="AL294" s="16"/>
      <c r="AM294" s="16"/>
      <c r="AN294" s="16"/>
      <c r="AO294" s="16"/>
      <c r="AP294" s="107" t="s">
        <v>1357</v>
      </c>
      <c r="AQ294" s="107" t="s">
        <v>1362</v>
      </c>
      <c r="AR294" s="118"/>
      <c r="AS294" s="111" t="s">
        <v>1368</v>
      </c>
      <c r="AT294" s="119"/>
      <c r="AU294" s="120" t="s">
        <v>1369</v>
      </c>
    </row>
    <row r="295" s="4" customFormat="1" ht="30" customHeight="1" spans="1:47">
      <c r="A295" s="16">
        <v>282</v>
      </c>
      <c r="B295" s="106" t="s">
        <v>58</v>
      </c>
      <c r="C295" s="107" t="s">
        <v>143</v>
      </c>
      <c r="D295" s="107" t="s">
        <v>1370</v>
      </c>
      <c r="E295" s="107" t="s">
        <v>1371</v>
      </c>
      <c r="F295" s="107" t="s">
        <v>1360</v>
      </c>
      <c r="G295" s="106" t="s">
        <v>62</v>
      </c>
      <c r="H295" s="106" t="s">
        <v>117</v>
      </c>
      <c r="I295" s="106">
        <v>1</v>
      </c>
      <c r="J295" s="106">
        <v>497</v>
      </c>
      <c r="K295" s="111" t="s">
        <v>1372</v>
      </c>
      <c r="L295" s="107" t="s">
        <v>195</v>
      </c>
      <c r="M295" s="25">
        <v>22.030713</v>
      </c>
      <c r="N295" s="25">
        <v>21</v>
      </c>
      <c r="O295" s="22">
        <f t="shared" si="30"/>
        <v>21</v>
      </c>
      <c r="P295" s="22">
        <v>21</v>
      </c>
      <c r="Q295" s="22"/>
      <c r="R295" s="22"/>
      <c r="S295" s="22"/>
      <c r="T295" s="22"/>
      <c r="U295" s="22"/>
      <c r="V295" s="22"/>
      <c r="W295" s="22"/>
      <c r="X295" s="22"/>
      <c r="Y295" s="22"/>
      <c r="Z295" s="22"/>
      <c r="AA295" s="22"/>
      <c r="AB295" s="17">
        <v>131</v>
      </c>
      <c r="AC295" s="17">
        <v>721</v>
      </c>
      <c r="AD295" s="17"/>
      <c r="AE295" s="17"/>
      <c r="AF295" s="17">
        <v>131</v>
      </c>
      <c r="AG295" s="17">
        <v>721</v>
      </c>
      <c r="AH295" s="17"/>
      <c r="AI295" s="17"/>
      <c r="AJ295" s="16"/>
      <c r="AK295" s="16">
        <v>1</v>
      </c>
      <c r="AL295" s="16"/>
      <c r="AM295" s="16"/>
      <c r="AN295" s="16"/>
      <c r="AO295" s="16"/>
      <c r="AP295" s="107" t="s">
        <v>1357</v>
      </c>
      <c r="AQ295" s="107" t="s">
        <v>1362</v>
      </c>
      <c r="AR295" s="118"/>
      <c r="AS295" s="111" t="s">
        <v>1373</v>
      </c>
      <c r="AT295" s="119"/>
      <c r="AU295" s="120" t="s">
        <v>1374</v>
      </c>
    </row>
    <row r="296" s="4" customFormat="1" ht="30" customHeight="1" spans="1:47">
      <c r="A296" s="16">
        <v>283</v>
      </c>
      <c r="B296" s="106" t="s">
        <v>58</v>
      </c>
      <c r="C296" s="107" t="s">
        <v>333</v>
      </c>
      <c r="D296" s="107" t="s">
        <v>1375</v>
      </c>
      <c r="E296" s="107" t="s">
        <v>1376</v>
      </c>
      <c r="F296" s="107" t="s">
        <v>1360</v>
      </c>
      <c r="G296" s="106" t="s">
        <v>62</v>
      </c>
      <c r="H296" s="106" t="s">
        <v>594</v>
      </c>
      <c r="I296" s="106">
        <v>26</v>
      </c>
      <c r="J296" s="106">
        <v>26</v>
      </c>
      <c r="K296" s="111" t="s">
        <v>1377</v>
      </c>
      <c r="L296" s="107" t="s">
        <v>195</v>
      </c>
      <c r="M296" s="25">
        <v>9.588171</v>
      </c>
      <c r="N296" s="25">
        <v>9</v>
      </c>
      <c r="O296" s="22">
        <f t="shared" si="30"/>
        <v>8.5</v>
      </c>
      <c r="P296" s="22">
        <v>8.5</v>
      </c>
      <c r="Q296" s="22"/>
      <c r="R296" s="22"/>
      <c r="S296" s="22"/>
      <c r="T296" s="22"/>
      <c r="U296" s="22"/>
      <c r="V296" s="22"/>
      <c r="W296" s="22"/>
      <c r="X296" s="22"/>
      <c r="Y296" s="22"/>
      <c r="Z296" s="22"/>
      <c r="AA296" s="22"/>
      <c r="AB296" s="17">
        <v>190</v>
      </c>
      <c r="AC296" s="17">
        <v>678</v>
      </c>
      <c r="AD296" s="17"/>
      <c r="AE296" s="17"/>
      <c r="AF296" s="17">
        <v>190</v>
      </c>
      <c r="AG296" s="17">
        <v>678</v>
      </c>
      <c r="AH296" s="17"/>
      <c r="AI296" s="17"/>
      <c r="AJ296" s="16"/>
      <c r="AK296" s="16">
        <v>1</v>
      </c>
      <c r="AL296" s="16"/>
      <c r="AM296" s="16"/>
      <c r="AN296" s="16"/>
      <c r="AO296" s="16"/>
      <c r="AP296" s="107" t="s">
        <v>1357</v>
      </c>
      <c r="AQ296" s="107" t="s">
        <v>1362</v>
      </c>
      <c r="AR296" s="118"/>
      <c r="AS296" s="111" t="s">
        <v>1378</v>
      </c>
      <c r="AT296" s="119"/>
      <c r="AU296" s="120" t="s">
        <v>1379</v>
      </c>
    </row>
    <row r="297" s="4" customFormat="1" ht="30" customHeight="1" spans="1:47">
      <c r="A297" s="16">
        <v>284</v>
      </c>
      <c r="B297" s="106" t="s">
        <v>58</v>
      </c>
      <c r="C297" s="107" t="s">
        <v>265</v>
      </c>
      <c r="D297" s="107" t="s">
        <v>1380</v>
      </c>
      <c r="E297" s="107" t="s">
        <v>1381</v>
      </c>
      <c r="F297" s="107" t="s">
        <v>1360</v>
      </c>
      <c r="G297" s="106" t="s">
        <v>62</v>
      </c>
      <c r="H297" s="106" t="s">
        <v>117</v>
      </c>
      <c r="I297" s="106">
        <v>1</v>
      </c>
      <c r="J297" s="106">
        <v>152</v>
      </c>
      <c r="K297" s="111" t="s">
        <v>1382</v>
      </c>
      <c r="L297" s="107" t="s">
        <v>195</v>
      </c>
      <c r="M297" s="25">
        <v>46.816522</v>
      </c>
      <c r="N297" s="25">
        <v>45</v>
      </c>
      <c r="O297" s="22">
        <f t="shared" si="30"/>
        <v>45</v>
      </c>
      <c r="P297" s="22">
        <v>45</v>
      </c>
      <c r="Q297" s="22"/>
      <c r="R297" s="22"/>
      <c r="S297" s="22"/>
      <c r="T297" s="22"/>
      <c r="U297" s="22"/>
      <c r="V297" s="22"/>
      <c r="W297" s="22"/>
      <c r="X297" s="22"/>
      <c r="Y297" s="22"/>
      <c r="Z297" s="22"/>
      <c r="AA297" s="22"/>
      <c r="AB297" s="17">
        <v>204</v>
      </c>
      <c r="AC297" s="17">
        <v>810</v>
      </c>
      <c r="AD297" s="17"/>
      <c r="AE297" s="17"/>
      <c r="AF297" s="17">
        <v>204</v>
      </c>
      <c r="AG297" s="17">
        <v>810</v>
      </c>
      <c r="AH297" s="17"/>
      <c r="AI297" s="17"/>
      <c r="AJ297" s="16"/>
      <c r="AK297" s="16">
        <v>1</v>
      </c>
      <c r="AL297" s="16"/>
      <c r="AM297" s="16"/>
      <c r="AN297" s="16"/>
      <c r="AO297" s="16"/>
      <c r="AP297" s="107" t="s">
        <v>1357</v>
      </c>
      <c r="AQ297" s="107" t="s">
        <v>1362</v>
      </c>
      <c r="AR297" s="118"/>
      <c r="AS297" s="111" t="s">
        <v>1383</v>
      </c>
      <c r="AT297" s="119"/>
      <c r="AU297" s="120" t="s">
        <v>1384</v>
      </c>
    </row>
    <row r="298" s="4" customFormat="1" ht="30" customHeight="1" spans="1:47">
      <c r="A298" s="16">
        <v>285</v>
      </c>
      <c r="B298" s="106" t="s">
        <v>58</v>
      </c>
      <c r="C298" s="107" t="s">
        <v>265</v>
      </c>
      <c r="D298" s="107" t="s">
        <v>1385</v>
      </c>
      <c r="E298" s="107" t="s">
        <v>1386</v>
      </c>
      <c r="F298" s="107" t="s">
        <v>1360</v>
      </c>
      <c r="G298" s="106" t="s">
        <v>62</v>
      </c>
      <c r="H298" s="106" t="s">
        <v>146</v>
      </c>
      <c r="I298" s="106">
        <v>1</v>
      </c>
      <c r="J298" s="106">
        <v>195</v>
      </c>
      <c r="K298" s="111" t="s">
        <v>1387</v>
      </c>
      <c r="L298" s="107" t="s">
        <v>195</v>
      </c>
      <c r="M298" s="25">
        <v>5.306956</v>
      </c>
      <c r="N298" s="25">
        <v>4</v>
      </c>
      <c r="O298" s="22">
        <f t="shared" si="30"/>
        <v>4</v>
      </c>
      <c r="P298" s="22">
        <v>4</v>
      </c>
      <c r="Q298" s="22"/>
      <c r="R298" s="22"/>
      <c r="S298" s="22"/>
      <c r="T298" s="22"/>
      <c r="U298" s="22"/>
      <c r="V298" s="22"/>
      <c r="W298" s="22"/>
      <c r="X298" s="22"/>
      <c r="Y298" s="22"/>
      <c r="Z298" s="22"/>
      <c r="AA298" s="22"/>
      <c r="AB298" s="17">
        <v>12</v>
      </c>
      <c r="AC298" s="17">
        <v>50</v>
      </c>
      <c r="AD298" s="17"/>
      <c r="AE298" s="17"/>
      <c r="AF298" s="17">
        <v>12</v>
      </c>
      <c r="AG298" s="17">
        <v>50</v>
      </c>
      <c r="AH298" s="17"/>
      <c r="AI298" s="17"/>
      <c r="AJ298" s="16"/>
      <c r="AK298" s="16">
        <v>1</v>
      </c>
      <c r="AL298" s="16"/>
      <c r="AM298" s="16"/>
      <c r="AN298" s="16"/>
      <c r="AO298" s="16"/>
      <c r="AP298" s="107" t="s">
        <v>1357</v>
      </c>
      <c r="AQ298" s="107" t="s">
        <v>1362</v>
      </c>
      <c r="AR298" s="118"/>
      <c r="AS298" s="111" t="s">
        <v>1388</v>
      </c>
      <c r="AT298" s="119"/>
      <c r="AU298" s="120" t="s">
        <v>1389</v>
      </c>
    </row>
    <row r="299" s="4" customFormat="1" ht="30" customHeight="1" spans="1:47">
      <c r="A299" s="16">
        <v>286</v>
      </c>
      <c r="B299" s="106" t="s">
        <v>58</v>
      </c>
      <c r="C299" s="107" t="s">
        <v>100</v>
      </c>
      <c r="D299" s="107" t="s">
        <v>1390</v>
      </c>
      <c r="E299" s="107" t="s">
        <v>1391</v>
      </c>
      <c r="F299" s="107" t="s">
        <v>1360</v>
      </c>
      <c r="G299" s="106" t="s">
        <v>62</v>
      </c>
      <c r="H299" s="106" t="s">
        <v>117</v>
      </c>
      <c r="I299" s="106">
        <v>1</v>
      </c>
      <c r="J299" s="106">
        <v>675</v>
      </c>
      <c r="K299" s="111" t="s">
        <v>1392</v>
      </c>
      <c r="L299" s="107" t="s">
        <v>195</v>
      </c>
      <c r="M299" s="25">
        <v>23.558139</v>
      </c>
      <c r="N299" s="25">
        <v>25</v>
      </c>
      <c r="O299" s="22">
        <f t="shared" si="30"/>
        <v>25</v>
      </c>
      <c r="P299" s="22">
        <v>25</v>
      </c>
      <c r="Q299" s="22"/>
      <c r="R299" s="22"/>
      <c r="S299" s="22"/>
      <c r="T299" s="22"/>
      <c r="U299" s="22"/>
      <c r="V299" s="22"/>
      <c r="W299" s="22"/>
      <c r="X299" s="22"/>
      <c r="Y299" s="22"/>
      <c r="Z299" s="22"/>
      <c r="AA299" s="22"/>
      <c r="AB299" s="17">
        <v>132</v>
      </c>
      <c r="AC299" s="17">
        <v>558</v>
      </c>
      <c r="AD299" s="17"/>
      <c r="AE299" s="17"/>
      <c r="AF299" s="17">
        <v>132</v>
      </c>
      <c r="AG299" s="17">
        <v>558</v>
      </c>
      <c r="AH299" s="17"/>
      <c r="AI299" s="17"/>
      <c r="AJ299" s="16"/>
      <c r="AK299" s="16">
        <v>1</v>
      </c>
      <c r="AL299" s="16"/>
      <c r="AM299" s="16"/>
      <c r="AN299" s="16"/>
      <c r="AO299" s="16"/>
      <c r="AP299" s="107" t="s">
        <v>1357</v>
      </c>
      <c r="AQ299" s="107" t="s">
        <v>1362</v>
      </c>
      <c r="AR299" s="118"/>
      <c r="AS299" s="111" t="s">
        <v>1393</v>
      </c>
      <c r="AT299" s="119"/>
      <c r="AU299" s="120" t="s">
        <v>1394</v>
      </c>
    </row>
    <row r="300" s="4" customFormat="1" ht="30" customHeight="1" spans="1:47">
      <c r="A300" s="16">
        <v>287</v>
      </c>
      <c r="B300" s="106" t="s">
        <v>58</v>
      </c>
      <c r="C300" s="107" t="s">
        <v>302</v>
      </c>
      <c r="D300" s="107" t="s">
        <v>1395</v>
      </c>
      <c r="E300" s="107" t="s">
        <v>1396</v>
      </c>
      <c r="F300" s="107" t="s">
        <v>1360</v>
      </c>
      <c r="G300" s="106" t="s">
        <v>62</v>
      </c>
      <c r="H300" s="106" t="s">
        <v>594</v>
      </c>
      <c r="I300" s="106">
        <v>16</v>
      </c>
      <c r="J300" s="106">
        <v>16</v>
      </c>
      <c r="K300" s="111" t="s">
        <v>1397</v>
      </c>
      <c r="L300" s="107" t="s">
        <v>195</v>
      </c>
      <c r="M300" s="25">
        <v>7.198704</v>
      </c>
      <c r="N300" s="25">
        <v>6</v>
      </c>
      <c r="O300" s="22">
        <f t="shared" si="30"/>
        <v>5.5</v>
      </c>
      <c r="P300" s="25">
        <v>5.5</v>
      </c>
      <c r="Q300" s="22"/>
      <c r="R300" s="22"/>
      <c r="S300" s="22"/>
      <c r="T300" s="22"/>
      <c r="U300" s="22"/>
      <c r="V300" s="22"/>
      <c r="W300" s="22"/>
      <c r="X300" s="22"/>
      <c r="Y300" s="22"/>
      <c r="Z300" s="22"/>
      <c r="AA300" s="22"/>
      <c r="AB300" s="17">
        <v>26</v>
      </c>
      <c r="AC300" s="17">
        <v>110</v>
      </c>
      <c r="AD300" s="17"/>
      <c r="AE300" s="17"/>
      <c r="AF300" s="17">
        <v>26</v>
      </c>
      <c r="AG300" s="17">
        <v>110</v>
      </c>
      <c r="AH300" s="17"/>
      <c r="AI300" s="17"/>
      <c r="AJ300" s="16"/>
      <c r="AK300" s="16">
        <v>1</v>
      </c>
      <c r="AL300" s="16"/>
      <c r="AM300" s="16"/>
      <c r="AN300" s="16"/>
      <c r="AO300" s="16"/>
      <c r="AP300" s="107" t="s">
        <v>1357</v>
      </c>
      <c r="AQ300" s="107" t="s">
        <v>1362</v>
      </c>
      <c r="AR300" s="118"/>
      <c r="AS300" s="111" t="s">
        <v>1398</v>
      </c>
      <c r="AT300" s="119"/>
      <c r="AU300" s="120" t="s">
        <v>1399</v>
      </c>
    </row>
    <row r="301" s="4" customFormat="1" ht="30" customHeight="1" spans="1:47">
      <c r="A301" s="16">
        <v>288</v>
      </c>
      <c r="B301" s="106" t="s">
        <v>58</v>
      </c>
      <c r="C301" s="107" t="s">
        <v>130</v>
      </c>
      <c r="D301" s="107" t="s">
        <v>1400</v>
      </c>
      <c r="E301" s="107" t="s">
        <v>1401</v>
      </c>
      <c r="F301" s="107" t="s">
        <v>1360</v>
      </c>
      <c r="G301" s="106" t="s">
        <v>62</v>
      </c>
      <c r="H301" s="106" t="s">
        <v>117</v>
      </c>
      <c r="I301" s="106">
        <v>1</v>
      </c>
      <c r="J301" s="106">
        <v>800</v>
      </c>
      <c r="K301" s="111" t="s">
        <v>1402</v>
      </c>
      <c r="L301" s="107" t="s">
        <v>195</v>
      </c>
      <c r="M301" s="25">
        <v>31.556059</v>
      </c>
      <c r="N301" s="25">
        <v>31</v>
      </c>
      <c r="O301" s="22">
        <f t="shared" si="30"/>
        <v>30</v>
      </c>
      <c r="P301" s="25">
        <v>30</v>
      </c>
      <c r="Q301" s="22"/>
      <c r="R301" s="22"/>
      <c r="S301" s="22"/>
      <c r="T301" s="22"/>
      <c r="U301" s="22"/>
      <c r="V301" s="22"/>
      <c r="W301" s="22"/>
      <c r="X301" s="22"/>
      <c r="Y301" s="22"/>
      <c r="Z301" s="22"/>
      <c r="AA301" s="22"/>
      <c r="AB301" s="17">
        <v>54</v>
      </c>
      <c r="AC301" s="17">
        <v>242</v>
      </c>
      <c r="AD301" s="17"/>
      <c r="AE301" s="17"/>
      <c r="AF301" s="17">
        <v>54</v>
      </c>
      <c r="AG301" s="17">
        <v>242</v>
      </c>
      <c r="AH301" s="17"/>
      <c r="AI301" s="17"/>
      <c r="AJ301" s="16"/>
      <c r="AK301" s="16">
        <v>1</v>
      </c>
      <c r="AL301" s="16"/>
      <c r="AM301" s="16"/>
      <c r="AN301" s="16"/>
      <c r="AO301" s="16"/>
      <c r="AP301" s="107" t="s">
        <v>1357</v>
      </c>
      <c r="AQ301" s="107" t="s">
        <v>1362</v>
      </c>
      <c r="AR301" s="118"/>
      <c r="AS301" s="111" t="s">
        <v>1403</v>
      </c>
      <c r="AT301" s="119"/>
      <c r="AU301" s="120" t="s">
        <v>1404</v>
      </c>
    </row>
    <row r="302" s="4" customFormat="1" ht="30" customHeight="1" spans="1:47">
      <c r="A302" s="16">
        <v>289</v>
      </c>
      <c r="B302" s="106" t="s">
        <v>58</v>
      </c>
      <c r="C302" s="107" t="s">
        <v>130</v>
      </c>
      <c r="D302" s="107" t="s">
        <v>1405</v>
      </c>
      <c r="E302" s="107" t="s">
        <v>1406</v>
      </c>
      <c r="F302" s="107" t="s">
        <v>1360</v>
      </c>
      <c r="G302" s="106" t="s">
        <v>62</v>
      </c>
      <c r="H302" s="106" t="s">
        <v>146</v>
      </c>
      <c r="I302" s="106">
        <v>1</v>
      </c>
      <c r="J302" s="106">
        <v>255</v>
      </c>
      <c r="K302" s="111" t="s">
        <v>1407</v>
      </c>
      <c r="L302" s="107" t="s">
        <v>195</v>
      </c>
      <c r="M302" s="25">
        <v>10.564037</v>
      </c>
      <c r="N302" s="25">
        <v>10</v>
      </c>
      <c r="O302" s="22">
        <f t="shared" si="30"/>
        <v>12</v>
      </c>
      <c r="P302" s="25">
        <v>12</v>
      </c>
      <c r="Q302" s="22"/>
      <c r="R302" s="22"/>
      <c r="S302" s="22"/>
      <c r="T302" s="22"/>
      <c r="U302" s="22"/>
      <c r="V302" s="22"/>
      <c r="W302" s="22"/>
      <c r="X302" s="22"/>
      <c r="Y302" s="22"/>
      <c r="Z302" s="22"/>
      <c r="AA302" s="22"/>
      <c r="AB302" s="17">
        <v>23</v>
      </c>
      <c r="AC302" s="17">
        <v>104</v>
      </c>
      <c r="AD302" s="17"/>
      <c r="AE302" s="17"/>
      <c r="AF302" s="17">
        <v>23</v>
      </c>
      <c r="AG302" s="17">
        <v>104</v>
      </c>
      <c r="AH302" s="17"/>
      <c r="AI302" s="17"/>
      <c r="AJ302" s="16"/>
      <c r="AK302" s="16">
        <v>1</v>
      </c>
      <c r="AL302" s="16"/>
      <c r="AM302" s="16"/>
      <c r="AN302" s="16"/>
      <c r="AO302" s="16"/>
      <c r="AP302" s="107" t="s">
        <v>1357</v>
      </c>
      <c r="AQ302" s="107" t="s">
        <v>1362</v>
      </c>
      <c r="AR302" s="118"/>
      <c r="AS302" s="111" t="s">
        <v>1408</v>
      </c>
      <c r="AT302" s="119"/>
      <c r="AU302" s="120" t="s">
        <v>1409</v>
      </c>
    </row>
    <row r="303" s="4" customFormat="1" ht="30" customHeight="1" spans="1:47">
      <c r="A303" s="16">
        <v>290</v>
      </c>
      <c r="B303" s="106" t="s">
        <v>58</v>
      </c>
      <c r="C303" s="107" t="s">
        <v>89</v>
      </c>
      <c r="D303" s="107" t="s">
        <v>1405</v>
      </c>
      <c r="E303" s="107" t="s">
        <v>1410</v>
      </c>
      <c r="F303" s="107" t="s">
        <v>1360</v>
      </c>
      <c r="G303" s="106" t="s">
        <v>62</v>
      </c>
      <c r="H303" s="106" t="s">
        <v>1411</v>
      </c>
      <c r="I303" s="106">
        <v>1</v>
      </c>
      <c r="J303" s="106">
        <v>1</v>
      </c>
      <c r="K303" s="111" t="s">
        <v>1412</v>
      </c>
      <c r="L303" s="107" t="s">
        <v>195</v>
      </c>
      <c r="M303" s="25">
        <v>20</v>
      </c>
      <c r="N303" s="25">
        <v>19</v>
      </c>
      <c r="O303" s="22">
        <f t="shared" si="30"/>
        <v>19</v>
      </c>
      <c r="P303" s="22">
        <v>19</v>
      </c>
      <c r="Q303" s="22"/>
      <c r="R303" s="22"/>
      <c r="S303" s="22"/>
      <c r="T303" s="22"/>
      <c r="U303" s="22"/>
      <c r="V303" s="22"/>
      <c r="W303" s="22"/>
      <c r="X303" s="22"/>
      <c r="Y303" s="22"/>
      <c r="Z303" s="22"/>
      <c r="AA303" s="22"/>
      <c r="AB303" s="17">
        <v>23</v>
      </c>
      <c r="AC303" s="17">
        <v>104</v>
      </c>
      <c r="AD303" s="17"/>
      <c r="AE303" s="17"/>
      <c r="AF303" s="17">
        <v>23</v>
      </c>
      <c r="AG303" s="17">
        <v>104</v>
      </c>
      <c r="AH303" s="17"/>
      <c r="AI303" s="17"/>
      <c r="AJ303" s="16"/>
      <c r="AK303" s="16">
        <v>1</v>
      </c>
      <c r="AL303" s="16"/>
      <c r="AM303" s="16"/>
      <c r="AN303" s="16"/>
      <c r="AO303" s="16"/>
      <c r="AP303" s="107" t="s">
        <v>1357</v>
      </c>
      <c r="AQ303" s="107" t="s">
        <v>1362</v>
      </c>
      <c r="AR303" s="118"/>
      <c r="AS303" s="111" t="s">
        <v>1413</v>
      </c>
      <c r="AT303" s="119"/>
      <c r="AU303" s="120" t="s">
        <v>1414</v>
      </c>
    </row>
    <row r="304" s="4" customFormat="1" ht="30" customHeight="1" spans="1:47">
      <c r="A304" s="16">
        <v>291</v>
      </c>
      <c r="B304" s="106" t="s">
        <v>58</v>
      </c>
      <c r="C304" s="107" t="s">
        <v>83</v>
      </c>
      <c r="D304" s="107" t="s">
        <v>1415</v>
      </c>
      <c r="E304" s="107" t="s">
        <v>1416</v>
      </c>
      <c r="F304" s="107" t="s">
        <v>1360</v>
      </c>
      <c r="G304" s="106" t="s">
        <v>62</v>
      </c>
      <c r="H304" s="106" t="s">
        <v>1417</v>
      </c>
      <c r="I304" s="106">
        <v>1</v>
      </c>
      <c r="J304" s="106">
        <v>50</v>
      </c>
      <c r="K304" s="111" t="s">
        <v>1418</v>
      </c>
      <c r="L304" s="107" t="s">
        <v>195</v>
      </c>
      <c r="M304" s="25">
        <v>17.39044</v>
      </c>
      <c r="N304" s="25">
        <v>18</v>
      </c>
      <c r="O304" s="22">
        <f t="shared" si="30"/>
        <v>18</v>
      </c>
      <c r="P304" s="22">
        <v>18</v>
      </c>
      <c r="Q304" s="22"/>
      <c r="R304" s="22"/>
      <c r="S304" s="22"/>
      <c r="T304" s="22"/>
      <c r="U304" s="22"/>
      <c r="V304" s="22"/>
      <c r="W304" s="22"/>
      <c r="X304" s="22"/>
      <c r="Y304" s="22"/>
      <c r="Z304" s="22"/>
      <c r="AA304" s="22"/>
      <c r="AB304" s="17">
        <v>197</v>
      </c>
      <c r="AC304" s="17">
        <v>979</v>
      </c>
      <c r="AD304" s="17"/>
      <c r="AE304" s="17"/>
      <c r="AF304" s="17">
        <v>197</v>
      </c>
      <c r="AG304" s="17">
        <v>979</v>
      </c>
      <c r="AH304" s="17"/>
      <c r="AI304" s="17"/>
      <c r="AJ304" s="16"/>
      <c r="AK304" s="16">
        <v>1</v>
      </c>
      <c r="AL304" s="16"/>
      <c r="AM304" s="16"/>
      <c r="AN304" s="16"/>
      <c r="AO304" s="16"/>
      <c r="AP304" s="107" t="s">
        <v>1357</v>
      </c>
      <c r="AQ304" s="107" t="s">
        <v>1362</v>
      </c>
      <c r="AR304" s="118"/>
      <c r="AS304" s="111" t="s">
        <v>1419</v>
      </c>
      <c r="AT304" s="119"/>
      <c r="AU304" s="120" t="s">
        <v>1420</v>
      </c>
    </row>
    <row r="305" s="4" customFormat="1" ht="30" customHeight="1" spans="1:47">
      <c r="A305" s="16">
        <v>292</v>
      </c>
      <c r="B305" s="106" t="s">
        <v>58</v>
      </c>
      <c r="C305" s="107" t="s">
        <v>59</v>
      </c>
      <c r="D305" s="107"/>
      <c r="E305" s="107" t="s">
        <v>1421</v>
      </c>
      <c r="F305" s="107" t="s">
        <v>1360</v>
      </c>
      <c r="G305" s="106" t="s">
        <v>62</v>
      </c>
      <c r="H305" s="106" t="s">
        <v>1422</v>
      </c>
      <c r="I305" s="106">
        <v>1</v>
      </c>
      <c r="J305" s="106">
        <v>1</v>
      </c>
      <c r="K305" s="111" t="s">
        <v>1423</v>
      </c>
      <c r="L305" s="107" t="s">
        <v>195</v>
      </c>
      <c r="M305" s="25">
        <v>278.368114</v>
      </c>
      <c r="N305" s="25">
        <v>278.368114</v>
      </c>
      <c r="O305" s="22">
        <f t="shared" si="30"/>
        <v>278.368114</v>
      </c>
      <c r="P305" s="22"/>
      <c r="Q305" s="22"/>
      <c r="R305" s="22">
        <v>278.368114</v>
      </c>
      <c r="S305" s="22"/>
      <c r="T305" s="22"/>
      <c r="U305" s="22"/>
      <c r="V305" s="22"/>
      <c r="W305" s="22"/>
      <c r="X305" s="22"/>
      <c r="Y305" s="22"/>
      <c r="Z305" s="22"/>
      <c r="AA305" s="22"/>
      <c r="AB305" s="17">
        <v>6119</v>
      </c>
      <c r="AC305" s="17">
        <v>27124</v>
      </c>
      <c r="AD305" s="17"/>
      <c r="AE305" s="17"/>
      <c r="AF305" s="17">
        <v>6119</v>
      </c>
      <c r="AG305" s="17">
        <v>27124</v>
      </c>
      <c r="AH305" s="17"/>
      <c r="AI305" s="17"/>
      <c r="AJ305" s="16"/>
      <c r="AK305" s="16">
        <v>1</v>
      </c>
      <c r="AL305" s="16"/>
      <c r="AM305" s="16"/>
      <c r="AN305" s="16"/>
      <c r="AO305" s="16"/>
      <c r="AP305" s="107" t="s">
        <v>1357</v>
      </c>
      <c r="AQ305" s="107" t="s">
        <v>1362</v>
      </c>
      <c r="AR305" s="118"/>
      <c r="AS305" s="111" t="s">
        <v>1424</v>
      </c>
      <c r="AT305" s="119"/>
      <c r="AU305" s="120" t="s">
        <v>1425</v>
      </c>
    </row>
    <row r="306" s="1" customFormat="1" ht="30" customHeight="1" spans="1:47">
      <c r="A306" s="14" t="s">
        <v>56</v>
      </c>
      <c r="B306" s="15"/>
      <c r="C306" s="15"/>
      <c r="D306" s="15"/>
      <c r="E306" s="15"/>
      <c r="F306" s="15"/>
      <c r="G306" s="15"/>
      <c r="H306" s="15"/>
      <c r="I306" s="15"/>
      <c r="J306" s="15"/>
      <c r="K306" s="15"/>
      <c r="L306" s="21"/>
      <c r="M306" s="112">
        <f>SUM(M307:M334)</f>
        <v>1505.7508</v>
      </c>
      <c r="N306" s="112">
        <f t="shared" ref="N306:AA306" si="31">SUM(N307:N334)</f>
        <v>1470</v>
      </c>
      <c r="O306" s="112">
        <f t="shared" si="31"/>
        <v>1470</v>
      </c>
      <c r="P306" s="112">
        <f t="shared" si="31"/>
        <v>0</v>
      </c>
      <c r="Q306" s="112">
        <f t="shared" si="31"/>
        <v>0</v>
      </c>
      <c r="R306" s="112">
        <f t="shared" si="31"/>
        <v>0</v>
      </c>
      <c r="S306" s="112">
        <f t="shared" si="31"/>
        <v>55</v>
      </c>
      <c r="T306" s="112">
        <f t="shared" si="31"/>
        <v>363</v>
      </c>
      <c r="U306" s="112">
        <f t="shared" si="31"/>
        <v>1052</v>
      </c>
      <c r="V306" s="112">
        <f t="shared" si="31"/>
        <v>0</v>
      </c>
      <c r="W306" s="112">
        <f t="shared" si="31"/>
        <v>0</v>
      </c>
      <c r="X306" s="112">
        <f t="shared" si="31"/>
        <v>0</v>
      </c>
      <c r="Y306" s="112">
        <f t="shared" si="31"/>
        <v>0</v>
      </c>
      <c r="Z306" s="112">
        <f t="shared" si="31"/>
        <v>0</v>
      </c>
      <c r="AA306" s="112">
        <f t="shared" si="31"/>
        <v>0</v>
      </c>
      <c r="AB306" s="10">
        <f t="shared" ref="AA306:AO306" si="32">SUM(AB307:AB334)</f>
        <v>16732</v>
      </c>
      <c r="AC306" s="10">
        <f t="shared" si="32"/>
        <v>63938</v>
      </c>
      <c r="AD306" s="10">
        <f t="shared" si="32"/>
        <v>3669</v>
      </c>
      <c r="AE306" s="10">
        <f t="shared" si="32"/>
        <v>14830</v>
      </c>
      <c r="AF306" s="10">
        <f t="shared" si="32"/>
        <v>0</v>
      </c>
      <c r="AG306" s="10">
        <f t="shared" si="32"/>
        <v>0</v>
      </c>
      <c r="AH306" s="10">
        <f t="shared" si="32"/>
        <v>12</v>
      </c>
      <c r="AI306" s="10">
        <f t="shared" si="32"/>
        <v>16</v>
      </c>
      <c r="AJ306" s="10">
        <f t="shared" si="32"/>
        <v>0</v>
      </c>
      <c r="AK306" s="10">
        <f t="shared" si="32"/>
        <v>0</v>
      </c>
      <c r="AL306" s="10">
        <f t="shared" si="32"/>
        <v>0</v>
      </c>
      <c r="AM306" s="10">
        <f t="shared" si="32"/>
        <v>0</v>
      </c>
      <c r="AN306" s="10">
        <f t="shared" si="32"/>
        <v>0</v>
      </c>
      <c r="AO306" s="10">
        <f t="shared" si="32"/>
        <v>0</v>
      </c>
      <c r="AP306" s="17" t="s">
        <v>1426</v>
      </c>
      <c r="AQ306" s="10"/>
      <c r="AR306" s="46"/>
      <c r="AS306" s="47"/>
      <c r="AT306" s="47"/>
      <c r="AU306" s="48"/>
    </row>
    <row r="307" s="1" customFormat="1" ht="30" customHeight="1" spans="1:47">
      <c r="A307" s="16">
        <v>293</v>
      </c>
      <c r="B307" s="16" t="s">
        <v>58</v>
      </c>
      <c r="C307" s="17" t="s">
        <v>174</v>
      </c>
      <c r="D307" s="17" t="s">
        <v>1125</v>
      </c>
      <c r="E307" s="17" t="s">
        <v>1427</v>
      </c>
      <c r="F307" s="17" t="s">
        <v>125</v>
      </c>
      <c r="G307" s="16" t="s">
        <v>62</v>
      </c>
      <c r="H307" s="16" t="s">
        <v>27</v>
      </c>
      <c r="I307" s="16">
        <v>1</v>
      </c>
      <c r="J307" s="16">
        <v>1.248</v>
      </c>
      <c r="K307" s="9" t="s">
        <v>1428</v>
      </c>
      <c r="L307" s="113" t="s">
        <v>1429</v>
      </c>
      <c r="M307" s="62">
        <v>27.2776</v>
      </c>
      <c r="N307" s="62">
        <v>27</v>
      </c>
      <c r="O307" s="22">
        <f t="shared" ref="O307:O334" si="33">P307+Q307+R307+S307+T307+U307+V307+W307+X307</f>
        <v>27</v>
      </c>
      <c r="P307" s="22"/>
      <c r="Q307" s="22"/>
      <c r="R307" s="22"/>
      <c r="S307" s="22"/>
      <c r="T307" s="22">
        <v>8</v>
      </c>
      <c r="U307" s="22">
        <v>19</v>
      </c>
      <c r="V307" s="22"/>
      <c r="W307" s="22"/>
      <c r="X307" s="22"/>
      <c r="Y307" s="22"/>
      <c r="Z307" s="22"/>
      <c r="AA307" s="22"/>
      <c r="AB307" s="17">
        <v>867</v>
      </c>
      <c r="AC307" s="17">
        <v>3577</v>
      </c>
      <c r="AD307" s="17">
        <v>382</v>
      </c>
      <c r="AE307" s="17">
        <v>1642</v>
      </c>
      <c r="AF307" s="17"/>
      <c r="AG307" s="17"/>
      <c r="AH307" s="17"/>
      <c r="AI307" s="17">
        <v>1</v>
      </c>
      <c r="AJ307" s="16"/>
      <c r="AK307" s="16"/>
      <c r="AL307" s="16"/>
      <c r="AM307" s="16"/>
      <c r="AN307" s="16"/>
      <c r="AO307" s="16"/>
      <c r="AP307" s="17" t="s">
        <v>1426</v>
      </c>
      <c r="AQ307" s="17" t="s">
        <v>1430</v>
      </c>
      <c r="AR307" s="9"/>
      <c r="AS307" s="49" t="s">
        <v>1431</v>
      </c>
      <c r="AT307" s="50"/>
      <c r="AU307" s="56" t="s">
        <v>1432</v>
      </c>
    </row>
    <row r="308" s="1" customFormat="1" ht="30" customHeight="1" spans="1:47">
      <c r="A308" s="16">
        <v>294</v>
      </c>
      <c r="B308" s="16" t="s">
        <v>58</v>
      </c>
      <c r="C308" s="17" t="s">
        <v>174</v>
      </c>
      <c r="D308" s="17" t="s">
        <v>175</v>
      </c>
      <c r="E308" s="17" t="s">
        <v>1433</v>
      </c>
      <c r="F308" s="17" t="s">
        <v>125</v>
      </c>
      <c r="G308" s="16" t="s">
        <v>62</v>
      </c>
      <c r="H308" s="16" t="s">
        <v>27</v>
      </c>
      <c r="I308" s="16">
        <v>1</v>
      </c>
      <c r="J308" s="16">
        <v>0.251</v>
      </c>
      <c r="K308" s="9" t="s">
        <v>1434</v>
      </c>
      <c r="L308" s="113" t="s">
        <v>1429</v>
      </c>
      <c r="M308" s="62">
        <v>5.666</v>
      </c>
      <c r="N308" s="62">
        <v>6</v>
      </c>
      <c r="O308" s="22">
        <f t="shared" si="33"/>
        <v>6</v>
      </c>
      <c r="P308" s="22"/>
      <c r="Q308" s="22"/>
      <c r="R308" s="22"/>
      <c r="S308" s="22"/>
      <c r="T308" s="22">
        <v>2</v>
      </c>
      <c r="U308" s="22">
        <v>4</v>
      </c>
      <c r="V308" s="22"/>
      <c r="W308" s="22"/>
      <c r="X308" s="22"/>
      <c r="Y308" s="22"/>
      <c r="Z308" s="22"/>
      <c r="AA308" s="22"/>
      <c r="AB308" s="17">
        <v>906</v>
      </c>
      <c r="AC308" s="17">
        <v>3599</v>
      </c>
      <c r="AD308" s="17">
        <v>230</v>
      </c>
      <c r="AE308" s="17">
        <v>972</v>
      </c>
      <c r="AF308" s="17"/>
      <c r="AG308" s="17"/>
      <c r="AH308" s="17">
        <v>1</v>
      </c>
      <c r="AI308" s="17"/>
      <c r="AJ308" s="16"/>
      <c r="AK308" s="16"/>
      <c r="AL308" s="16"/>
      <c r="AM308" s="16"/>
      <c r="AN308" s="16"/>
      <c r="AO308" s="16"/>
      <c r="AP308" s="17" t="s">
        <v>1426</v>
      </c>
      <c r="AQ308" s="17" t="s">
        <v>1430</v>
      </c>
      <c r="AR308" s="9"/>
      <c r="AS308" s="49" t="s">
        <v>1435</v>
      </c>
      <c r="AT308" s="50"/>
      <c r="AU308" s="56" t="s">
        <v>1436</v>
      </c>
    </row>
    <row r="309" s="1" customFormat="1" ht="30" customHeight="1" spans="1:47">
      <c r="A309" s="16">
        <v>295</v>
      </c>
      <c r="B309" s="16" t="s">
        <v>58</v>
      </c>
      <c r="C309" s="17" t="s">
        <v>174</v>
      </c>
      <c r="D309" s="17" t="s">
        <v>1015</v>
      </c>
      <c r="E309" s="17" t="s">
        <v>1437</v>
      </c>
      <c r="F309" s="17" t="s">
        <v>125</v>
      </c>
      <c r="G309" s="16" t="s">
        <v>62</v>
      </c>
      <c r="H309" s="16" t="s">
        <v>27</v>
      </c>
      <c r="I309" s="16">
        <v>1</v>
      </c>
      <c r="J309" s="16">
        <v>0.731</v>
      </c>
      <c r="K309" s="9" t="s">
        <v>1438</v>
      </c>
      <c r="L309" s="113" t="s">
        <v>1429</v>
      </c>
      <c r="M309" s="22">
        <v>15.2928</v>
      </c>
      <c r="N309" s="22">
        <v>15</v>
      </c>
      <c r="O309" s="22">
        <f t="shared" si="33"/>
        <v>15</v>
      </c>
      <c r="P309" s="22"/>
      <c r="Q309" s="22"/>
      <c r="R309" s="22"/>
      <c r="S309" s="22"/>
      <c r="T309" s="22">
        <v>5</v>
      </c>
      <c r="U309" s="22">
        <v>10</v>
      </c>
      <c r="V309" s="22"/>
      <c r="W309" s="22"/>
      <c r="X309" s="22"/>
      <c r="Y309" s="22"/>
      <c r="Z309" s="22"/>
      <c r="AA309" s="22"/>
      <c r="AB309" s="17">
        <v>649</v>
      </c>
      <c r="AC309" s="17">
        <v>2680</v>
      </c>
      <c r="AD309" s="17">
        <v>220</v>
      </c>
      <c r="AE309" s="17">
        <v>862</v>
      </c>
      <c r="AF309" s="17"/>
      <c r="AG309" s="17"/>
      <c r="AH309" s="17"/>
      <c r="AI309" s="17">
        <v>1</v>
      </c>
      <c r="AJ309" s="16"/>
      <c r="AK309" s="16"/>
      <c r="AL309" s="16"/>
      <c r="AM309" s="16"/>
      <c r="AN309" s="16"/>
      <c r="AO309" s="16"/>
      <c r="AP309" s="17" t="s">
        <v>1426</v>
      </c>
      <c r="AQ309" s="17" t="s">
        <v>1430</v>
      </c>
      <c r="AR309" s="9"/>
      <c r="AS309" s="49" t="s">
        <v>1439</v>
      </c>
      <c r="AT309" s="50"/>
      <c r="AU309" s="56" t="s">
        <v>1440</v>
      </c>
    </row>
    <row r="310" s="1" customFormat="1" ht="30" customHeight="1" spans="1:47">
      <c r="A310" s="16">
        <v>296</v>
      </c>
      <c r="B310" s="16" t="s">
        <v>58</v>
      </c>
      <c r="C310" s="17" t="s">
        <v>174</v>
      </c>
      <c r="D310" s="17" t="s">
        <v>1125</v>
      </c>
      <c r="E310" s="17" t="s">
        <v>1441</v>
      </c>
      <c r="F310" s="17" t="s">
        <v>125</v>
      </c>
      <c r="G310" s="16" t="s">
        <v>62</v>
      </c>
      <c r="H310" s="16" t="s">
        <v>27</v>
      </c>
      <c r="I310" s="16">
        <v>1</v>
      </c>
      <c r="J310" s="16">
        <v>1.045</v>
      </c>
      <c r="K310" s="9" t="s">
        <v>1442</v>
      </c>
      <c r="L310" s="113" t="s">
        <v>1429</v>
      </c>
      <c r="M310" s="22">
        <v>24.4805</v>
      </c>
      <c r="N310" s="22">
        <v>25</v>
      </c>
      <c r="O310" s="22">
        <f t="shared" si="33"/>
        <v>25</v>
      </c>
      <c r="P310" s="22"/>
      <c r="Q310" s="22"/>
      <c r="R310" s="22"/>
      <c r="S310" s="22"/>
      <c r="T310" s="22">
        <v>8</v>
      </c>
      <c r="U310" s="22">
        <v>17</v>
      </c>
      <c r="V310" s="22"/>
      <c r="W310" s="22"/>
      <c r="X310" s="22"/>
      <c r="Y310" s="22"/>
      <c r="Z310" s="22"/>
      <c r="AA310" s="22"/>
      <c r="AB310" s="17">
        <v>867</v>
      </c>
      <c r="AC310" s="17">
        <v>3577</v>
      </c>
      <c r="AD310" s="17">
        <v>382</v>
      </c>
      <c r="AE310" s="17">
        <v>1642</v>
      </c>
      <c r="AF310" s="17"/>
      <c r="AG310" s="17"/>
      <c r="AH310" s="17"/>
      <c r="AI310" s="17">
        <v>1</v>
      </c>
      <c r="AJ310" s="16"/>
      <c r="AK310" s="16"/>
      <c r="AL310" s="16"/>
      <c r="AM310" s="16"/>
      <c r="AN310" s="16"/>
      <c r="AO310" s="16"/>
      <c r="AP310" s="17" t="s">
        <v>1426</v>
      </c>
      <c r="AQ310" s="17" t="s">
        <v>1430</v>
      </c>
      <c r="AR310" s="9"/>
      <c r="AS310" s="49" t="s">
        <v>1443</v>
      </c>
      <c r="AT310" s="50"/>
      <c r="AU310" s="56" t="s">
        <v>1444</v>
      </c>
    </row>
    <row r="311" s="1" customFormat="1" ht="30" customHeight="1" spans="1:47">
      <c r="A311" s="16">
        <v>297</v>
      </c>
      <c r="B311" s="16" t="s">
        <v>58</v>
      </c>
      <c r="C311" s="17" t="s">
        <v>174</v>
      </c>
      <c r="D311" s="17" t="s">
        <v>175</v>
      </c>
      <c r="E311" s="17" t="s">
        <v>1445</v>
      </c>
      <c r="F311" s="17" t="s">
        <v>125</v>
      </c>
      <c r="G311" s="16" t="s">
        <v>62</v>
      </c>
      <c r="H311" s="16" t="s">
        <v>27</v>
      </c>
      <c r="I311" s="16">
        <v>1</v>
      </c>
      <c r="J311" s="16">
        <v>0.251</v>
      </c>
      <c r="K311" s="9" t="s">
        <v>1446</v>
      </c>
      <c r="L311" s="113" t="s">
        <v>1429</v>
      </c>
      <c r="M311" s="22">
        <v>5.7283</v>
      </c>
      <c r="N311" s="22">
        <v>6</v>
      </c>
      <c r="O311" s="22">
        <f t="shared" si="33"/>
        <v>6</v>
      </c>
      <c r="P311" s="22"/>
      <c r="Q311" s="22"/>
      <c r="R311" s="22"/>
      <c r="S311" s="22"/>
      <c r="T311" s="22">
        <v>2</v>
      </c>
      <c r="U311" s="22">
        <v>4</v>
      </c>
      <c r="V311" s="22"/>
      <c r="W311" s="22"/>
      <c r="X311" s="22"/>
      <c r="Y311" s="22"/>
      <c r="Z311" s="22"/>
      <c r="AA311" s="22"/>
      <c r="AB311" s="17">
        <v>906</v>
      </c>
      <c r="AC311" s="17">
        <v>3599</v>
      </c>
      <c r="AD311" s="17">
        <v>230</v>
      </c>
      <c r="AE311" s="17">
        <v>972</v>
      </c>
      <c r="AF311" s="17"/>
      <c r="AG311" s="17"/>
      <c r="AH311" s="17">
        <v>1</v>
      </c>
      <c r="AI311" s="17"/>
      <c r="AJ311" s="16"/>
      <c r="AK311" s="16"/>
      <c r="AL311" s="16"/>
      <c r="AM311" s="16"/>
      <c r="AN311" s="16"/>
      <c r="AO311" s="16"/>
      <c r="AP311" s="17" t="s">
        <v>1426</v>
      </c>
      <c r="AQ311" s="17" t="s">
        <v>1430</v>
      </c>
      <c r="AR311" s="9"/>
      <c r="AS311" s="49" t="s">
        <v>1447</v>
      </c>
      <c r="AT311" s="50"/>
      <c r="AU311" s="56" t="s">
        <v>1448</v>
      </c>
    </row>
    <row r="312" s="1" customFormat="1" ht="30" customHeight="1" spans="1:47">
      <c r="A312" s="16">
        <v>298</v>
      </c>
      <c r="B312" s="16" t="s">
        <v>58</v>
      </c>
      <c r="C312" s="17" t="s">
        <v>150</v>
      </c>
      <c r="D312" s="17" t="s">
        <v>229</v>
      </c>
      <c r="E312" s="17" t="s">
        <v>1449</v>
      </c>
      <c r="F312" s="17" t="s">
        <v>125</v>
      </c>
      <c r="G312" s="16" t="s">
        <v>62</v>
      </c>
      <c r="H312" s="16" t="s">
        <v>27</v>
      </c>
      <c r="I312" s="16">
        <v>1</v>
      </c>
      <c r="J312" s="16">
        <v>1.455</v>
      </c>
      <c r="K312" s="9" t="s">
        <v>1450</v>
      </c>
      <c r="L312" s="113" t="s">
        <v>1429</v>
      </c>
      <c r="M312" s="22">
        <v>32.3531</v>
      </c>
      <c r="N312" s="22">
        <v>32</v>
      </c>
      <c r="O312" s="22">
        <f t="shared" si="33"/>
        <v>32</v>
      </c>
      <c r="P312" s="22"/>
      <c r="Q312" s="22"/>
      <c r="R312" s="22"/>
      <c r="S312" s="22"/>
      <c r="T312" s="22">
        <v>10</v>
      </c>
      <c r="U312" s="22">
        <v>22</v>
      </c>
      <c r="V312" s="22"/>
      <c r="W312" s="22"/>
      <c r="X312" s="22"/>
      <c r="Y312" s="22"/>
      <c r="Z312" s="22"/>
      <c r="AA312" s="22"/>
      <c r="AB312" s="17">
        <v>556</v>
      </c>
      <c r="AC312" s="17">
        <v>1982</v>
      </c>
      <c r="AD312" s="17">
        <v>72</v>
      </c>
      <c r="AE312" s="17">
        <v>262</v>
      </c>
      <c r="AF312" s="17"/>
      <c r="AG312" s="17"/>
      <c r="AH312" s="17">
        <v>1</v>
      </c>
      <c r="AI312" s="17"/>
      <c r="AJ312" s="16"/>
      <c r="AK312" s="16"/>
      <c r="AL312" s="16"/>
      <c r="AM312" s="16"/>
      <c r="AN312" s="16"/>
      <c r="AO312" s="16"/>
      <c r="AP312" s="17" t="s">
        <v>1426</v>
      </c>
      <c r="AQ312" s="17" t="s">
        <v>1430</v>
      </c>
      <c r="AR312" s="9"/>
      <c r="AS312" s="49" t="s">
        <v>1451</v>
      </c>
      <c r="AT312" s="50"/>
      <c r="AU312" s="56" t="s">
        <v>1452</v>
      </c>
    </row>
    <row r="313" s="1" customFormat="1" ht="30" customHeight="1" spans="1:47">
      <c r="A313" s="16">
        <v>299</v>
      </c>
      <c r="B313" s="16" t="s">
        <v>58</v>
      </c>
      <c r="C313" s="17" t="s">
        <v>150</v>
      </c>
      <c r="D313" s="17" t="s">
        <v>223</v>
      </c>
      <c r="E313" s="17" t="s">
        <v>1453</v>
      </c>
      <c r="F313" s="17" t="s">
        <v>125</v>
      </c>
      <c r="G313" s="16" t="s">
        <v>62</v>
      </c>
      <c r="H313" s="16" t="s">
        <v>27</v>
      </c>
      <c r="I313" s="16">
        <v>1</v>
      </c>
      <c r="J313" s="16">
        <v>1.712</v>
      </c>
      <c r="K313" s="9" t="s">
        <v>1454</v>
      </c>
      <c r="L313" s="113" t="s">
        <v>1429</v>
      </c>
      <c r="M313" s="22">
        <v>34.5903</v>
      </c>
      <c r="N313" s="22">
        <v>35</v>
      </c>
      <c r="O313" s="22">
        <f t="shared" si="33"/>
        <v>35</v>
      </c>
      <c r="P313" s="22"/>
      <c r="Q313" s="22"/>
      <c r="R313" s="22"/>
      <c r="S313" s="22"/>
      <c r="T313" s="22">
        <v>11</v>
      </c>
      <c r="U313" s="22">
        <v>24</v>
      </c>
      <c r="V313" s="22"/>
      <c r="W313" s="22"/>
      <c r="X313" s="22"/>
      <c r="Y313" s="22"/>
      <c r="Z313" s="22"/>
      <c r="AA313" s="22"/>
      <c r="AB313" s="17">
        <v>477</v>
      </c>
      <c r="AC313" s="17">
        <v>1914</v>
      </c>
      <c r="AD313" s="17">
        <v>28</v>
      </c>
      <c r="AE313" s="17">
        <v>91</v>
      </c>
      <c r="AF313" s="17"/>
      <c r="AG313" s="17"/>
      <c r="AH313" s="17">
        <v>1</v>
      </c>
      <c r="AI313" s="17"/>
      <c r="AJ313" s="16"/>
      <c r="AK313" s="16"/>
      <c r="AL313" s="16"/>
      <c r="AM313" s="16"/>
      <c r="AN313" s="16"/>
      <c r="AO313" s="16"/>
      <c r="AP313" s="17" t="s">
        <v>1426</v>
      </c>
      <c r="AQ313" s="17" t="s">
        <v>1430</v>
      </c>
      <c r="AR313" s="9"/>
      <c r="AS313" s="49" t="s">
        <v>1455</v>
      </c>
      <c r="AT313" s="50"/>
      <c r="AU313" s="56" t="s">
        <v>1456</v>
      </c>
    </row>
    <row r="314" s="1" customFormat="1" ht="30" customHeight="1" spans="1:47">
      <c r="A314" s="16">
        <v>300</v>
      </c>
      <c r="B314" s="16" t="s">
        <v>58</v>
      </c>
      <c r="C314" s="17" t="s">
        <v>150</v>
      </c>
      <c r="D314" s="17" t="s">
        <v>223</v>
      </c>
      <c r="E314" s="17" t="s">
        <v>1457</v>
      </c>
      <c r="F314" s="17" t="s">
        <v>125</v>
      </c>
      <c r="G314" s="16" t="s">
        <v>62</v>
      </c>
      <c r="H314" s="16" t="s">
        <v>27</v>
      </c>
      <c r="I314" s="16">
        <v>1</v>
      </c>
      <c r="J314" s="16">
        <v>3.041</v>
      </c>
      <c r="K314" s="9" t="s">
        <v>1458</v>
      </c>
      <c r="L314" s="113" t="s">
        <v>1429</v>
      </c>
      <c r="M314" s="22">
        <v>54.4633</v>
      </c>
      <c r="N314" s="22">
        <v>54</v>
      </c>
      <c r="O314" s="22">
        <f t="shared" si="33"/>
        <v>54</v>
      </c>
      <c r="P314" s="22"/>
      <c r="Q314" s="22"/>
      <c r="R314" s="22"/>
      <c r="S314" s="22"/>
      <c r="T314" s="22">
        <v>16</v>
      </c>
      <c r="U314" s="22">
        <v>38</v>
      </c>
      <c r="V314" s="22"/>
      <c r="W314" s="22"/>
      <c r="X314" s="22"/>
      <c r="Y314" s="22"/>
      <c r="Z314" s="22"/>
      <c r="AA314" s="22"/>
      <c r="AB314" s="17">
        <v>477</v>
      </c>
      <c r="AC314" s="17">
        <v>1914</v>
      </c>
      <c r="AD314" s="17">
        <v>28</v>
      </c>
      <c r="AE314" s="17">
        <v>91</v>
      </c>
      <c r="AF314" s="17"/>
      <c r="AG314" s="17"/>
      <c r="AH314" s="17">
        <v>1</v>
      </c>
      <c r="AI314" s="17"/>
      <c r="AJ314" s="16"/>
      <c r="AK314" s="16"/>
      <c r="AL314" s="16"/>
      <c r="AM314" s="16"/>
      <c r="AN314" s="16"/>
      <c r="AO314" s="16"/>
      <c r="AP314" s="17" t="s">
        <v>1426</v>
      </c>
      <c r="AQ314" s="17" t="s">
        <v>1430</v>
      </c>
      <c r="AR314" s="9"/>
      <c r="AS314" s="49" t="s">
        <v>1459</v>
      </c>
      <c r="AT314" s="50"/>
      <c r="AU314" s="56" t="s">
        <v>1460</v>
      </c>
    </row>
    <row r="315" s="1" customFormat="1" ht="30" customHeight="1" spans="1:47">
      <c r="A315" s="16">
        <v>301</v>
      </c>
      <c r="B315" s="16" t="s">
        <v>58</v>
      </c>
      <c r="C315" s="17" t="s">
        <v>150</v>
      </c>
      <c r="D315" s="17" t="s">
        <v>151</v>
      </c>
      <c r="E315" s="17" t="s">
        <v>1461</v>
      </c>
      <c r="F315" s="17" t="s">
        <v>125</v>
      </c>
      <c r="G315" s="16" t="s">
        <v>62</v>
      </c>
      <c r="H315" s="16" t="s">
        <v>27</v>
      </c>
      <c r="I315" s="16">
        <v>1</v>
      </c>
      <c r="J315" s="16">
        <v>1.757</v>
      </c>
      <c r="K315" s="9" t="s">
        <v>1462</v>
      </c>
      <c r="L315" s="113" t="s">
        <v>1429</v>
      </c>
      <c r="M315" s="22">
        <v>39.0349</v>
      </c>
      <c r="N315" s="22">
        <v>39</v>
      </c>
      <c r="O315" s="22">
        <f t="shared" si="33"/>
        <v>39</v>
      </c>
      <c r="P315" s="22"/>
      <c r="Q315" s="22"/>
      <c r="R315" s="22"/>
      <c r="S315" s="22"/>
      <c r="T315" s="22">
        <v>12</v>
      </c>
      <c r="U315" s="22">
        <v>27</v>
      </c>
      <c r="V315" s="22"/>
      <c r="W315" s="22"/>
      <c r="X315" s="22"/>
      <c r="Y315" s="22"/>
      <c r="Z315" s="22"/>
      <c r="AA315" s="22"/>
      <c r="AB315" s="17">
        <v>433</v>
      </c>
      <c r="AC315" s="17">
        <v>1858</v>
      </c>
      <c r="AD315" s="17">
        <v>69</v>
      </c>
      <c r="AE315" s="17">
        <v>244</v>
      </c>
      <c r="AF315" s="17"/>
      <c r="AG315" s="17"/>
      <c r="AH315" s="17"/>
      <c r="AI315" s="17">
        <v>1</v>
      </c>
      <c r="AJ315" s="16"/>
      <c r="AK315" s="16"/>
      <c r="AL315" s="16"/>
      <c r="AM315" s="16"/>
      <c r="AN315" s="16"/>
      <c r="AO315" s="16"/>
      <c r="AP315" s="17" t="s">
        <v>1426</v>
      </c>
      <c r="AQ315" s="17" t="s">
        <v>1430</v>
      </c>
      <c r="AR315" s="9"/>
      <c r="AS315" s="49" t="s">
        <v>1463</v>
      </c>
      <c r="AT315" s="50"/>
      <c r="AU315" s="56" t="s">
        <v>1464</v>
      </c>
    </row>
    <row r="316" s="1" customFormat="1" ht="30" customHeight="1" spans="1:47">
      <c r="A316" s="16">
        <v>302</v>
      </c>
      <c r="B316" s="16" t="s">
        <v>58</v>
      </c>
      <c r="C316" s="17" t="s">
        <v>150</v>
      </c>
      <c r="D316" s="17" t="s">
        <v>151</v>
      </c>
      <c r="E316" s="17" t="s">
        <v>1465</v>
      </c>
      <c r="F316" s="17" t="s">
        <v>125</v>
      </c>
      <c r="G316" s="16" t="s">
        <v>62</v>
      </c>
      <c r="H316" s="16" t="s">
        <v>27</v>
      </c>
      <c r="I316" s="16">
        <v>1</v>
      </c>
      <c r="J316" s="16">
        <v>1.307</v>
      </c>
      <c r="K316" s="9" t="s">
        <v>1466</v>
      </c>
      <c r="L316" s="113" t="s">
        <v>1429</v>
      </c>
      <c r="M316" s="22">
        <v>38.076</v>
      </c>
      <c r="N316" s="22">
        <v>38</v>
      </c>
      <c r="O316" s="22">
        <f t="shared" si="33"/>
        <v>38</v>
      </c>
      <c r="P316" s="22"/>
      <c r="Q316" s="22"/>
      <c r="R316" s="22"/>
      <c r="S316" s="22"/>
      <c r="T316" s="22">
        <v>11</v>
      </c>
      <c r="U316" s="22">
        <v>27</v>
      </c>
      <c r="V316" s="22"/>
      <c r="W316" s="22"/>
      <c r="X316" s="22"/>
      <c r="Y316" s="22"/>
      <c r="Z316" s="22"/>
      <c r="AA316" s="22"/>
      <c r="AB316" s="17">
        <v>433</v>
      </c>
      <c r="AC316" s="17">
        <v>1858</v>
      </c>
      <c r="AD316" s="17">
        <v>69</v>
      </c>
      <c r="AE316" s="17">
        <v>244</v>
      </c>
      <c r="AF316" s="17"/>
      <c r="AG316" s="17"/>
      <c r="AH316" s="17"/>
      <c r="AI316" s="17">
        <v>1</v>
      </c>
      <c r="AJ316" s="16"/>
      <c r="AK316" s="16"/>
      <c r="AL316" s="16"/>
      <c r="AM316" s="16"/>
      <c r="AN316" s="16"/>
      <c r="AO316" s="16"/>
      <c r="AP316" s="17" t="s">
        <v>1426</v>
      </c>
      <c r="AQ316" s="17" t="s">
        <v>1430</v>
      </c>
      <c r="AR316" s="9"/>
      <c r="AS316" s="49" t="s">
        <v>1467</v>
      </c>
      <c r="AT316" s="50"/>
      <c r="AU316" s="56" t="s">
        <v>1468</v>
      </c>
    </row>
    <row r="317" s="1" customFormat="1" ht="30" customHeight="1" spans="1:47">
      <c r="A317" s="16">
        <v>303</v>
      </c>
      <c r="B317" s="16" t="s">
        <v>58</v>
      </c>
      <c r="C317" s="17" t="s">
        <v>150</v>
      </c>
      <c r="D317" s="17" t="s">
        <v>229</v>
      </c>
      <c r="E317" s="17" t="s">
        <v>1469</v>
      </c>
      <c r="F317" s="17" t="s">
        <v>125</v>
      </c>
      <c r="G317" s="16" t="s">
        <v>62</v>
      </c>
      <c r="H317" s="16" t="s">
        <v>27</v>
      </c>
      <c r="I317" s="16">
        <v>1</v>
      </c>
      <c r="J317" s="16">
        <v>0.526</v>
      </c>
      <c r="K317" s="9" t="s">
        <v>1470</v>
      </c>
      <c r="L317" s="113" t="s">
        <v>1429</v>
      </c>
      <c r="M317" s="22">
        <v>14.4831</v>
      </c>
      <c r="N317" s="22">
        <v>15</v>
      </c>
      <c r="O317" s="22">
        <f t="shared" si="33"/>
        <v>15</v>
      </c>
      <c r="P317" s="22"/>
      <c r="Q317" s="22"/>
      <c r="R317" s="22"/>
      <c r="S317" s="22"/>
      <c r="T317" s="22">
        <v>5</v>
      </c>
      <c r="U317" s="22">
        <v>10</v>
      </c>
      <c r="V317" s="22"/>
      <c r="W317" s="22"/>
      <c r="X317" s="22"/>
      <c r="Y317" s="22"/>
      <c r="Z317" s="22"/>
      <c r="AA317" s="22"/>
      <c r="AB317" s="17">
        <v>556</v>
      </c>
      <c r="AC317" s="17">
        <v>1982</v>
      </c>
      <c r="AD317" s="17">
        <v>72</v>
      </c>
      <c r="AE317" s="17">
        <v>262</v>
      </c>
      <c r="AF317" s="17"/>
      <c r="AG317" s="17"/>
      <c r="AH317" s="17">
        <v>1</v>
      </c>
      <c r="AI317" s="17"/>
      <c r="AJ317" s="16"/>
      <c r="AK317" s="16"/>
      <c r="AL317" s="16"/>
      <c r="AM317" s="16"/>
      <c r="AN317" s="16"/>
      <c r="AO317" s="16"/>
      <c r="AP317" s="17" t="s">
        <v>1426</v>
      </c>
      <c r="AQ317" s="17" t="s">
        <v>1430</v>
      </c>
      <c r="AR317" s="9"/>
      <c r="AS317" s="49" t="s">
        <v>1471</v>
      </c>
      <c r="AT317" s="50"/>
      <c r="AU317" s="56" t="s">
        <v>1472</v>
      </c>
    </row>
    <row r="318" s="1" customFormat="1" ht="30" customHeight="1" spans="1:47">
      <c r="A318" s="16">
        <v>304</v>
      </c>
      <c r="B318" s="16" t="s">
        <v>58</v>
      </c>
      <c r="C318" s="17" t="s">
        <v>150</v>
      </c>
      <c r="D318" s="17" t="s">
        <v>223</v>
      </c>
      <c r="E318" s="17" t="s">
        <v>1473</v>
      </c>
      <c r="F318" s="17" t="s">
        <v>125</v>
      </c>
      <c r="G318" s="16" t="s">
        <v>62</v>
      </c>
      <c r="H318" s="16" t="s">
        <v>27</v>
      </c>
      <c r="I318" s="16">
        <v>1</v>
      </c>
      <c r="J318" s="16">
        <v>1.535</v>
      </c>
      <c r="K318" s="9" t="s">
        <v>1474</v>
      </c>
      <c r="L318" s="113" t="s">
        <v>1429</v>
      </c>
      <c r="M318" s="22">
        <v>24.0006</v>
      </c>
      <c r="N318" s="22">
        <v>24</v>
      </c>
      <c r="O318" s="22">
        <f t="shared" si="33"/>
        <v>24</v>
      </c>
      <c r="P318" s="22"/>
      <c r="Q318" s="22"/>
      <c r="R318" s="22"/>
      <c r="S318" s="22"/>
      <c r="T318" s="22">
        <v>7</v>
      </c>
      <c r="U318" s="22">
        <v>17</v>
      </c>
      <c r="V318" s="22"/>
      <c r="W318" s="22"/>
      <c r="X318" s="22"/>
      <c r="Y318" s="22"/>
      <c r="Z318" s="22"/>
      <c r="AA318" s="22"/>
      <c r="AB318" s="17">
        <v>477</v>
      </c>
      <c r="AC318" s="17">
        <v>1914</v>
      </c>
      <c r="AD318" s="17">
        <v>28</v>
      </c>
      <c r="AE318" s="17">
        <v>91</v>
      </c>
      <c r="AF318" s="17"/>
      <c r="AG318" s="17"/>
      <c r="AH318" s="17">
        <v>1</v>
      </c>
      <c r="AI318" s="17"/>
      <c r="AJ318" s="16"/>
      <c r="AK318" s="16"/>
      <c r="AL318" s="16"/>
      <c r="AM318" s="16"/>
      <c r="AN318" s="16"/>
      <c r="AO318" s="16"/>
      <c r="AP318" s="17" t="s">
        <v>1426</v>
      </c>
      <c r="AQ318" s="17" t="s">
        <v>1430</v>
      </c>
      <c r="AR318" s="9"/>
      <c r="AS318" s="49" t="s">
        <v>1475</v>
      </c>
      <c r="AT318" s="50"/>
      <c r="AU318" s="56" t="s">
        <v>1476</v>
      </c>
    </row>
    <row r="319" s="1" customFormat="1" ht="30" customHeight="1" spans="1:47">
      <c r="A319" s="16">
        <v>305</v>
      </c>
      <c r="B319" s="16" t="s">
        <v>58</v>
      </c>
      <c r="C319" s="17" t="s">
        <v>150</v>
      </c>
      <c r="D319" s="17" t="s">
        <v>223</v>
      </c>
      <c r="E319" s="17" t="s">
        <v>1477</v>
      </c>
      <c r="F319" s="17" t="s">
        <v>125</v>
      </c>
      <c r="G319" s="16" t="s">
        <v>62</v>
      </c>
      <c r="H319" s="16" t="s">
        <v>27</v>
      </c>
      <c r="I319" s="16">
        <v>1</v>
      </c>
      <c r="J319" s="16">
        <v>2.738</v>
      </c>
      <c r="K319" s="9" t="s">
        <v>1478</v>
      </c>
      <c r="L319" s="113" t="s">
        <v>1429</v>
      </c>
      <c r="M319" s="22">
        <v>47.6866</v>
      </c>
      <c r="N319" s="22">
        <v>48</v>
      </c>
      <c r="O319" s="22">
        <f t="shared" si="33"/>
        <v>48</v>
      </c>
      <c r="P319" s="22"/>
      <c r="Q319" s="22"/>
      <c r="R319" s="22"/>
      <c r="S319" s="22"/>
      <c r="T319" s="22">
        <v>14</v>
      </c>
      <c r="U319" s="22">
        <v>34</v>
      </c>
      <c r="V319" s="22"/>
      <c r="W319" s="22"/>
      <c r="X319" s="22"/>
      <c r="Y319" s="22"/>
      <c r="Z319" s="22"/>
      <c r="AA319" s="22"/>
      <c r="AB319" s="17">
        <v>477</v>
      </c>
      <c r="AC319" s="17">
        <v>1914</v>
      </c>
      <c r="AD319" s="17">
        <v>28</v>
      </c>
      <c r="AE319" s="17">
        <v>91</v>
      </c>
      <c r="AF319" s="17"/>
      <c r="AG319" s="17"/>
      <c r="AH319" s="17">
        <v>1</v>
      </c>
      <c r="AI319" s="17"/>
      <c r="AJ319" s="16"/>
      <c r="AK319" s="16"/>
      <c r="AL319" s="16"/>
      <c r="AM319" s="16"/>
      <c r="AN319" s="16"/>
      <c r="AO319" s="16"/>
      <c r="AP319" s="17" t="s">
        <v>1426</v>
      </c>
      <c r="AQ319" s="17" t="s">
        <v>1430</v>
      </c>
      <c r="AR319" s="9"/>
      <c r="AS319" s="49" t="s">
        <v>1479</v>
      </c>
      <c r="AT319" s="50"/>
      <c r="AU319" s="56" t="s">
        <v>1480</v>
      </c>
    </row>
    <row r="320" s="1" customFormat="1" ht="30" customHeight="1" spans="1:47">
      <c r="A320" s="16">
        <v>306</v>
      </c>
      <c r="B320" s="16" t="s">
        <v>58</v>
      </c>
      <c r="C320" s="17" t="s">
        <v>333</v>
      </c>
      <c r="D320" s="17" t="s">
        <v>819</v>
      </c>
      <c r="E320" s="17" t="s">
        <v>1481</v>
      </c>
      <c r="F320" s="17" t="s">
        <v>125</v>
      </c>
      <c r="G320" s="16" t="s">
        <v>62</v>
      </c>
      <c r="H320" s="16" t="s">
        <v>27</v>
      </c>
      <c r="I320" s="16">
        <v>1</v>
      </c>
      <c r="J320" s="16">
        <v>5.558</v>
      </c>
      <c r="K320" s="9" t="s">
        <v>1482</v>
      </c>
      <c r="L320" s="113" t="s">
        <v>1429</v>
      </c>
      <c r="M320" s="22">
        <v>9.712</v>
      </c>
      <c r="N320" s="22">
        <v>9</v>
      </c>
      <c r="O320" s="22">
        <f t="shared" si="33"/>
        <v>9</v>
      </c>
      <c r="P320" s="22"/>
      <c r="Q320" s="22"/>
      <c r="R320" s="22"/>
      <c r="S320" s="22"/>
      <c r="T320" s="22">
        <v>3</v>
      </c>
      <c r="U320" s="22">
        <v>6</v>
      </c>
      <c r="V320" s="22"/>
      <c r="W320" s="22"/>
      <c r="X320" s="22"/>
      <c r="Y320" s="22"/>
      <c r="Z320" s="22"/>
      <c r="AA320" s="22"/>
      <c r="AB320" s="17">
        <v>444</v>
      </c>
      <c r="AC320" s="17">
        <v>1395</v>
      </c>
      <c r="AD320" s="17">
        <v>159</v>
      </c>
      <c r="AE320" s="17">
        <v>556</v>
      </c>
      <c r="AF320" s="17"/>
      <c r="AG320" s="17"/>
      <c r="AH320" s="17"/>
      <c r="AI320" s="17">
        <v>1</v>
      </c>
      <c r="AJ320" s="16"/>
      <c r="AK320" s="16"/>
      <c r="AL320" s="16"/>
      <c r="AM320" s="16"/>
      <c r="AN320" s="16"/>
      <c r="AO320" s="16"/>
      <c r="AP320" s="17" t="s">
        <v>1426</v>
      </c>
      <c r="AQ320" s="17" t="s">
        <v>1430</v>
      </c>
      <c r="AR320" s="9"/>
      <c r="AS320" s="49" t="s">
        <v>1483</v>
      </c>
      <c r="AT320" s="50"/>
      <c r="AU320" s="56" t="s">
        <v>1484</v>
      </c>
    </row>
    <row r="321" s="1" customFormat="1" ht="30" customHeight="1" spans="1:47">
      <c r="A321" s="16">
        <v>307</v>
      </c>
      <c r="B321" s="16" t="s">
        <v>58</v>
      </c>
      <c r="C321" s="17" t="s">
        <v>333</v>
      </c>
      <c r="D321" s="17" t="s">
        <v>819</v>
      </c>
      <c r="E321" s="17" t="s">
        <v>1485</v>
      </c>
      <c r="F321" s="17" t="s">
        <v>125</v>
      </c>
      <c r="G321" s="16" t="s">
        <v>62</v>
      </c>
      <c r="H321" s="16" t="s">
        <v>27</v>
      </c>
      <c r="I321" s="16">
        <v>1</v>
      </c>
      <c r="J321" s="16">
        <v>5.01</v>
      </c>
      <c r="K321" s="9" t="s">
        <v>1486</v>
      </c>
      <c r="L321" s="113" t="s">
        <v>1429</v>
      </c>
      <c r="M321" s="22">
        <v>78.703</v>
      </c>
      <c r="N321" s="22">
        <v>79</v>
      </c>
      <c r="O321" s="22">
        <f t="shared" si="33"/>
        <v>79</v>
      </c>
      <c r="P321" s="22"/>
      <c r="Q321" s="22"/>
      <c r="R321" s="22"/>
      <c r="S321" s="22"/>
      <c r="T321" s="22">
        <v>24</v>
      </c>
      <c r="U321" s="22">
        <v>55</v>
      </c>
      <c r="V321" s="22"/>
      <c r="W321" s="22"/>
      <c r="X321" s="22"/>
      <c r="Y321" s="22"/>
      <c r="Z321" s="22"/>
      <c r="AA321" s="22"/>
      <c r="AB321" s="17">
        <v>444</v>
      </c>
      <c r="AC321" s="17">
        <v>1395</v>
      </c>
      <c r="AD321" s="17">
        <v>159</v>
      </c>
      <c r="AE321" s="17">
        <v>556</v>
      </c>
      <c r="AF321" s="17"/>
      <c r="AG321" s="17"/>
      <c r="AH321" s="17"/>
      <c r="AI321" s="17">
        <v>1</v>
      </c>
      <c r="AJ321" s="16"/>
      <c r="AK321" s="16"/>
      <c r="AL321" s="16"/>
      <c r="AM321" s="16"/>
      <c r="AN321" s="16"/>
      <c r="AO321" s="16"/>
      <c r="AP321" s="17" t="s">
        <v>1426</v>
      </c>
      <c r="AQ321" s="17" t="s">
        <v>1430</v>
      </c>
      <c r="AR321" s="9"/>
      <c r="AS321" s="49" t="s">
        <v>1487</v>
      </c>
      <c r="AT321" s="50"/>
      <c r="AU321" s="56" t="s">
        <v>1488</v>
      </c>
    </row>
    <row r="322" s="1" customFormat="1" ht="30" customHeight="1" spans="1:47">
      <c r="A322" s="16">
        <v>308</v>
      </c>
      <c r="B322" s="16" t="s">
        <v>58</v>
      </c>
      <c r="C322" s="17" t="s">
        <v>136</v>
      </c>
      <c r="D322" s="17" t="s">
        <v>1489</v>
      </c>
      <c r="E322" s="17" t="s">
        <v>1490</v>
      </c>
      <c r="F322" s="17" t="s">
        <v>125</v>
      </c>
      <c r="G322" s="16" t="s">
        <v>62</v>
      </c>
      <c r="H322" s="16" t="s">
        <v>27</v>
      </c>
      <c r="I322" s="16">
        <v>1</v>
      </c>
      <c r="J322" s="16">
        <v>1.553</v>
      </c>
      <c r="K322" s="9" t="s">
        <v>1491</v>
      </c>
      <c r="L322" s="113" t="s">
        <v>1429</v>
      </c>
      <c r="M322" s="22">
        <v>45.4829</v>
      </c>
      <c r="N322" s="22">
        <v>45</v>
      </c>
      <c r="O322" s="22">
        <f t="shared" si="33"/>
        <v>45</v>
      </c>
      <c r="P322" s="22"/>
      <c r="Q322" s="22"/>
      <c r="R322" s="22"/>
      <c r="S322" s="22"/>
      <c r="T322" s="22">
        <v>14</v>
      </c>
      <c r="U322" s="22">
        <v>31</v>
      </c>
      <c r="V322" s="22"/>
      <c r="W322" s="22"/>
      <c r="X322" s="22"/>
      <c r="Y322" s="22"/>
      <c r="Z322" s="22"/>
      <c r="AA322" s="22"/>
      <c r="AB322" s="17">
        <v>411</v>
      </c>
      <c r="AC322" s="17">
        <v>1349</v>
      </c>
      <c r="AD322" s="17">
        <v>138</v>
      </c>
      <c r="AE322" s="17">
        <v>564</v>
      </c>
      <c r="AF322" s="17"/>
      <c r="AG322" s="17"/>
      <c r="AH322" s="17"/>
      <c r="AI322" s="17">
        <v>1</v>
      </c>
      <c r="AJ322" s="16"/>
      <c r="AK322" s="16"/>
      <c r="AL322" s="16"/>
      <c r="AM322" s="16"/>
      <c r="AN322" s="16"/>
      <c r="AO322" s="16"/>
      <c r="AP322" s="17" t="s">
        <v>1426</v>
      </c>
      <c r="AQ322" s="17" t="s">
        <v>1430</v>
      </c>
      <c r="AR322" s="9"/>
      <c r="AS322" s="49" t="s">
        <v>1492</v>
      </c>
      <c r="AT322" s="50"/>
      <c r="AU322" s="56" t="s">
        <v>1493</v>
      </c>
    </row>
    <row r="323" s="1" customFormat="1" ht="30" customHeight="1" spans="1:47">
      <c r="A323" s="16">
        <v>309</v>
      </c>
      <c r="B323" s="16" t="s">
        <v>58</v>
      </c>
      <c r="C323" s="17" t="s">
        <v>136</v>
      </c>
      <c r="D323" s="17" t="s">
        <v>511</v>
      </c>
      <c r="E323" s="17" t="s">
        <v>1494</v>
      </c>
      <c r="F323" s="17" t="s">
        <v>125</v>
      </c>
      <c r="G323" s="16" t="s">
        <v>62</v>
      </c>
      <c r="H323" s="16" t="s">
        <v>27</v>
      </c>
      <c r="I323" s="16">
        <v>1</v>
      </c>
      <c r="J323" s="16">
        <v>3.711</v>
      </c>
      <c r="K323" s="9" t="s">
        <v>1495</v>
      </c>
      <c r="L323" s="113" t="s">
        <v>1496</v>
      </c>
      <c r="M323" s="22">
        <v>258.2128</v>
      </c>
      <c r="N323" s="22">
        <v>258</v>
      </c>
      <c r="O323" s="22">
        <f t="shared" si="33"/>
        <v>258</v>
      </c>
      <c r="P323" s="22"/>
      <c r="Q323" s="22"/>
      <c r="R323" s="22"/>
      <c r="S323" s="22"/>
      <c r="T323" s="22">
        <v>77</v>
      </c>
      <c r="U323" s="22">
        <v>181</v>
      </c>
      <c r="V323" s="22"/>
      <c r="W323" s="22"/>
      <c r="X323" s="22"/>
      <c r="Y323" s="22"/>
      <c r="Z323" s="22"/>
      <c r="AA323" s="22"/>
      <c r="AB323" s="17">
        <v>672</v>
      </c>
      <c r="AC323" s="17">
        <v>2543</v>
      </c>
      <c r="AD323" s="17">
        <v>162</v>
      </c>
      <c r="AE323" s="17">
        <v>753</v>
      </c>
      <c r="AF323" s="17"/>
      <c r="AG323" s="17"/>
      <c r="AH323" s="17"/>
      <c r="AI323" s="17">
        <v>1</v>
      </c>
      <c r="AJ323" s="16"/>
      <c r="AK323" s="16"/>
      <c r="AL323" s="16"/>
      <c r="AM323" s="16"/>
      <c r="AN323" s="16"/>
      <c r="AO323" s="16"/>
      <c r="AP323" s="17" t="s">
        <v>1426</v>
      </c>
      <c r="AQ323" s="17" t="s">
        <v>1430</v>
      </c>
      <c r="AR323" s="9"/>
      <c r="AS323" s="49" t="s">
        <v>1497</v>
      </c>
      <c r="AT323" s="50"/>
      <c r="AU323" s="56" t="s">
        <v>1498</v>
      </c>
    </row>
    <row r="324" s="1" customFormat="1" ht="30" customHeight="1" spans="1:47">
      <c r="A324" s="16">
        <v>310</v>
      </c>
      <c r="B324" s="16" t="s">
        <v>58</v>
      </c>
      <c r="C324" s="17" t="s">
        <v>136</v>
      </c>
      <c r="D324" s="17" t="s">
        <v>1499</v>
      </c>
      <c r="E324" s="17" t="s">
        <v>1500</v>
      </c>
      <c r="F324" s="17" t="s">
        <v>125</v>
      </c>
      <c r="G324" s="16" t="s">
        <v>62</v>
      </c>
      <c r="H324" s="16" t="s">
        <v>27</v>
      </c>
      <c r="I324" s="16">
        <v>1</v>
      </c>
      <c r="J324" s="16">
        <v>0.367</v>
      </c>
      <c r="K324" s="9" t="s">
        <v>1501</v>
      </c>
      <c r="L324" s="113" t="s">
        <v>1429</v>
      </c>
      <c r="M324" s="22">
        <v>5.692</v>
      </c>
      <c r="N324" s="22">
        <v>5</v>
      </c>
      <c r="O324" s="22">
        <f t="shared" si="33"/>
        <v>5</v>
      </c>
      <c r="P324" s="22"/>
      <c r="Q324" s="22"/>
      <c r="R324" s="22"/>
      <c r="S324" s="22"/>
      <c r="T324" s="22">
        <v>3</v>
      </c>
      <c r="U324" s="22">
        <v>2</v>
      </c>
      <c r="V324" s="22"/>
      <c r="W324" s="22"/>
      <c r="X324" s="22"/>
      <c r="Y324" s="22"/>
      <c r="Z324" s="22"/>
      <c r="AA324" s="22"/>
      <c r="AB324" s="17">
        <v>932</v>
      </c>
      <c r="AC324" s="17">
        <v>3645</v>
      </c>
      <c r="AD324" s="17">
        <v>163</v>
      </c>
      <c r="AE324" s="17">
        <v>785</v>
      </c>
      <c r="AF324" s="17"/>
      <c r="AG324" s="17"/>
      <c r="AH324" s="17"/>
      <c r="AI324" s="17">
        <v>1</v>
      </c>
      <c r="AJ324" s="16"/>
      <c r="AK324" s="16"/>
      <c r="AL324" s="16"/>
      <c r="AM324" s="16"/>
      <c r="AN324" s="16"/>
      <c r="AO324" s="16"/>
      <c r="AP324" s="17" t="s">
        <v>1426</v>
      </c>
      <c r="AQ324" s="17" t="s">
        <v>1430</v>
      </c>
      <c r="AR324" s="9"/>
      <c r="AS324" s="49" t="s">
        <v>1502</v>
      </c>
      <c r="AT324" s="50"/>
      <c r="AU324" s="56" t="s">
        <v>1503</v>
      </c>
    </row>
    <row r="325" s="1" customFormat="1" ht="30" customHeight="1" spans="1:47">
      <c r="A325" s="16">
        <v>311</v>
      </c>
      <c r="B325" s="16" t="s">
        <v>58</v>
      </c>
      <c r="C325" s="17" t="s">
        <v>143</v>
      </c>
      <c r="D325" s="17" t="s">
        <v>847</v>
      </c>
      <c r="E325" s="17" t="s">
        <v>1504</v>
      </c>
      <c r="F325" s="17" t="s">
        <v>125</v>
      </c>
      <c r="G325" s="16" t="s">
        <v>62</v>
      </c>
      <c r="H325" s="16" t="s">
        <v>27</v>
      </c>
      <c r="I325" s="16">
        <v>1</v>
      </c>
      <c r="J325" s="16">
        <v>1.175</v>
      </c>
      <c r="K325" s="9" t="s">
        <v>1505</v>
      </c>
      <c r="L325" s="113" t="s">
        <v>1429</v>
      </c>
      <c r="M325" s="22">
        <v>31.2931</v>
      </c>
      <c r="N325" s="22">
        <v>31</v>
      </c>
      <c r="O325" s="22">
        <f t="shared" si="33"/>
        <v>31</v>
      </c>
      <c r="P325" s="22"/>
      <c r="Q325" s="22"/>
      <c r="R325" s="22"/>
      <c r="S325" s="22"/>
      <c r="T325" s="22">
        <v>9</v>
      </c>
      <c r="U325" s="22">
        <v>22</v>
      </c>
      <c r="V325" s="22"/>
      <c r="W325" s="22"/>
      <c r="X325" s="22"/>
      <c r="Y325" s="22"/>
      <c r="Z325" s="22"/>
      <c r="AA325" s="22"/>
      <c r="AB325" s="17">
        <v>895</v>
      </c>
      <c r="AC325" s="17">
        <v>3766</v>
      </c>
      <c r="AD325" s="17">
        <v>67</v>
      </c>
      <c r="AE325" s="17">
        <v>254</v>
      </c>
      <c r="AF325" s="17"/>
      <c r="AG325" s="17"/>
      <c r="AH325" s="17">
        <v>1</v>
      </c>
      <c r="AI325" s="17"/>
      <c r="AJ325" s="16"/>
      <c r="AK325" s="16"/>
      <c r="AL325" s="16"/>
      <c r="AM325" s="16"/>
      <c r="AN325" s="16"/>
      <c r="AO325" s="16"/>
      <c r="AP325" s="17" t="s">
        <v>1426</v>
      </c>
      <c r="AQ325" s="17" t="s">
        <v>1430</v>
      </c>
      <c r="AR325" s="9"/>
      <c r="AS325" s="49" t="s">
        <v>1506</v>
      </c>
      <c r="AT325" s="50"/>
      <c r="AU325" s="56" t="s">
        <v>1507</v>
      </c>
    </row>
    <row r="326" s="1" customFormat="1" ht="30" customHeight="1" spans="1:47">
      <c r="A326" s="16">
        <v>312</v>
      </c>
      <c r="B326" s="16" t="s">
        <v>58</v>
      </c>
      <c r="C326" s="17" t="s">
        <v>143</v>
      </c>
      <c r="D326" s="17" t="s">
        <v>451</v>
      </c>
      <c r="E326" s="17" t="s">
        <v>1508</v>
      </c>
      <c r="F326" s="17" t="s">
        <v>125</v>
      </c>
      <c r="G326" s="16" t="s">
        <v>62</v>
      </c>
      <c r="H326" s="16" t="s">
        <v>27</v>
      </c>
      <c r="I326" s="16">
        <v>1</v>
      </c>
      <c r="J326" s="16">
        <v>1.274</v>
      </c>
      <c r="K326" s="9" t="s">
        <v>1509</v>
      </c>
      <c r="L326" s="113" t="s">
        <v>1429</v>
      </c>
      <c r="M326" s="22">
        <v>23.0868</v>
      </c>
      <c r="N326" s="22">
        <v>23</v>
      </c>
      <c r="O326" s="22">
        <f t="shared" si="33"/>
        <v>23</v>
      </c>
      <c r="P326" s="22"/>
      <c r="Q326" s="22"/>
      <c r="R326" s="22"/>
      <c r="S326" s="22"/>
      <c r="T326" s="22">
        <v>7</v>
      </c>
      <c r="U326" s="22">
        <v>16</v>
      </c>
      <c r="V326" s="22"/>
      <c r="W326" s="22"/>
      <c r="X326" s="22"/>
      <c r="Y326" s="22"/>
      <c r="Z326" s="22"/>
      <c r="AA326" s="22"/>
      <c r="AB326" s="17">
        <v>400</v>
      </c>
      <c r="AC326" s="17">
        <v>1689</v>
      </c>
      <c r="AD326" s="17">
        <v>74</v>
      </c>
      <c r="AE326" s="17">
        <v>297</v>
      </c>
      <c r="AF326" s="17"/>
      <c r="AG326" s="17"/>
      <c r="AH326" s="17"/>
      <c r="AI326" s="17">
        <v>1</v>
      </c>
      <c r="AJ326" s="16"/>
      <c r="AK326" s="16"/>
      <c r="AL326" s="16"/>
      <c r="AM326" s="16"/>
      <c r="AN326" s="16"/>
      <c r="AO326" s="16"/>
      <c r="AP326" s="17" t="s">
        <v>1426</v>
      </c>
      <c r="AQ326" s="17" t="s">
        <v>1430</v>
      </c>
      <c r="AR326" s="9"/>
      <c r="AS326" s="49" t="s">
        <v>1510</v>
      </c>
      <c r="AT326" s="50"/>
      <c r="AU326" s="56" t="s">
        <v>1511</v>
      </c>
    </row>
    <row r="327" s="1" customFormat="1" ht="30" customHeight="1" spans="1:47">
      <c r="A327" s="16">
        <v>313</v>
      </c>
      <c r="B327" s="16" t="s">
        <v>58</v>
      </c>
      <c r="C327" s="17" t="s">
        <v>143</v>
      </c>
      <c r="D327" s="17" t="s">
        <v>451</v>
      </c>
      <c r="E327" s="17" t="s">
        <v>1512</v>
      </c>
      <c r="F327" s="17" t="s">
        <v>125</v>
      </c>
      <c r="G327" s="16" t="s">
        <v>62</v>
      </c>
      <c r="H327" s="16" t="s">
        <v>27</v>
      </c>
      <c r="I327" s="16">
        <v>1</v>
      </c>
      <c r="J327" s="16">
        <v>1.153</v>
      </c>
      <c r="K327" s="9" t="s">
        <v>1513</v>
      </c>
      <c r="L327" s="113" t="s">
        <v>1429</v>
      </c>
      <c r="M327" s="22">
        <v>28.7189</v>
      </c>
      <c r="N327" s="22">
        <v>29</v>
      </c>
      <c r="O327" s="22">
        <f t="shared" si="33"/>
        <v>29</v>
      </c>
      <c r="P327" s="22"/>
      <c r="Q327" s="22"/>
      <c r="R327" s="22"/>
      <c r="S327" s="22"/>
      <c r="T327" s="22">
        <v>9</v>
      </c>
      <c r="U327" s="22">
        <v>20</v>
      </c>
      <c r="V327" s="22"/>
      <c r="W327" s="22"/>
      <c r="X327" s="22"/>
      <c r="Y327" s="22"/>
      <c r="Z327" s="22"/>
      <c r="AA327" s="22"/>
      <c r="AB327" s="17">
        <v>400</v>
      </c>
      <c r="AC327" s="17">
        <v>1689</v>
      </c>
      <c r="AD327" s="17">
        <v>74</v>
      </c>
      <c r="AE327" s="17">
        <v>297</v>
      </c>
      <c r="AF327" s="17"/>
      <c r="AG327" s="17"/>
      <c r="AH327" s="17"/>
      <c r="AI327" s="17">
        <v>1</v>
      </c>
      <c r="AJ327" s="16"/>
      <c r="AK327" s="16"/>
      <c r="AL327" s="16"/>
      <c r="AM327" s="16"/>
      <c r="AN327" s="16"/>
      <c r="AO327" s="16"/>
      <c r="AP327" s="17" t="s">
        <v>1426</v>
      </c>
      <c r="AQ327" s="17" t="s">
        <v>1430</v>
      </c>
      <c r="AR327" s="9"/>
      <c r="AS327" s="49" t="s">
        <v>1514</v>
      </c>
      <c r="AT327" s="50"/>
      <c r="AU327" s="56" t="s">
        <v>1515</v>
      </c>
    </row>
    <row r="328" s="1" customFormat="1" ht="30" customHeight="1" spans="1:47">
      <c r="A328" s="16">
        <v>314</v>
      </c>
      <c r="B328" s="16" t="s">
        <v>58</v>
      </c>
      <c r="C328" s="17" t="s">
        <v>235</v>
      </c>
      <c r="D328" s="17" t="s">
        <v>241</v>
      </c>
      <c r="E328" s="17" t="s">
        <v>1516</v>
      </c>
      <c r="F328" s="17" t="s">
        <v>125</v>
      </c>
      <c r="G328" s="16" t="s">
        <v>62</v>
      </c>
      <c r="H328" s="16" t="s">
        <v>27</v>
      </c>
      <c r="I328" s="16">
        <v>1</v>
      </c>
      <c r="J328" s="16">
        <v>5.608</v>
      </c>
      <c r="K328" s="9" t="s">
        <v>1517</v>
      </c>
      <c r="L328" s="113" t="s">
        <v>1429</v>
      </c>
      <c r="M328" s="22">
        <v>118.79</v>
      </c>
      <c r="N328" s="22">
        <v>119</v>
      </c>
      <c r="O328" s="22">
        <f t="shared" si="33"/>
        <v>119</v>
      </c>
      <c r="P328" s="22"/>
      <c r="Q328" s="22"/>
      <c r="R328" s="22"/>
      <c r="S328" s="22"/>
      <c r="T328" s="22">
        <v>36</v>
      </c>
      <c r="U328" s="22">
        <v>83</v>
      </c>
      <c r="V328" s="22"/>
      <c r="W328" s="22"/>
      <c r="X328" s="22"/>
      <c r="Y328" s="22"/>
      <c r="Z328" s="22"/>
      <c r="AA328" s="22"/>
      <c r="AB328" s="17">
        <v>654</v>
      </c>
      <c r="AC328" s="17">
        <v>1847</v>
      </c>
      <c r="AD328" s="17">
        <v>79</v>
      </c>
      <c r="AE328" s="17">
        <v>242</v>
      </c>
      <c r="AF328" s="17"/>
      <c r="AG328" s="17"/>
      <c r="AH328" s="17">
        <v>1</v>
      </c>
      <c r="AI328" s="17"/>
      <c r="AJ328" s="16"/>
      <c r="AK328" s="16"/>
      <c r="AL328" s="16"/>
      <c r="AM328" s="16"/>
      <c r="AN328" s="16"/>
      <c r="AO328" s="16"/>
      <c r="AP328" s="17" t="s">
        <v>1426</v>
      </c>
      <c r="AQ328" s="17" t="s">
        <v>1430</v>
      </c>
      <c r="AR328" s="9"/>
      <c r="AS328" s="49" t="s">
        <v>1518</v>
      </c>
      <c r="AT328" s="50"/>
      <c r="AU328" s="56" t="s">
        <v>1519</v>
      </c>
    </row>
    <row r="329" s="1" customFormat="1" ht="30" customHeight="1" spans="1:47">
      <c r="A329" s="16">
        <v>315</v>
      </c>
      <c r="B329" s="16" t="s">
        <v>58</v>
      </c>
      <c r="C329" s="17" t="s">
        <v>89</v>
      </c>
      <c r="D329" s="17" t="s">
        <v>883</v>
      </c>
      <c r="E329" s="17" t="s">
        <v>1520</v>
      </c>
      <c r="F329" s="17" t="s">
        <v>125</v>
      </c>
      <c r="G329" s="16" t="s">
        <v>62</v>
      </c>
      <c r="H329" s="16" t="s">
        <v>27</v>
      </c>
      <c r="I329" s="16">
        <v>1</v>
      </c>
      <c r="J329" s="16">
        <v>2.1</v>
      </c>
      <c r="K329" s="9" t="s">
        <v>1521</v>
      </c>
      <c r="L329" s="113" t="s">
        <v>1496</v>
      </c>
      <c r="M329" s="22">
        <v>141.3539</v>
      </c>
      <c r="N329" s="22">
        <v>140</v>
      </c>
      <c r="O329" s="22">
        <f t="shared" si="33"/>
        <v>140</v>
      </c>
      <c r="P329" s="22"/>
      <c r="Q329" s="22"/>
      <c r="R329" s="22"/>
      <c r="S329" s="22"/>
      <c r="T329" s="22">
        <v>42</v>
      </c>
      <c r="U329" s="22">
        <v>98</v>
      </c>
      <c r="V329" s="22"/>
      <c r="W329" s="22"/>
      <c r="X329" s="22"/>
      <c r="Y329" s="22"/>
      <c r="Z329" s="22"/>
      <c r="AA329" s="22"/>
      <c r="AB329" s="17">
        <v>502</v>
      </c>
      <c r="AC329" s="17">
        <v>2029</v>
      </c>
      <c r="AD329" s="17">
        <v>179</v>
      </c>
      <c r="AE329" s="17">
        <v>706</v>
      </c>
      <c r="AF329" s="17"/>
      <c r="AG329" s="17"/>
      <c r="AH329" s="17"/>
      <c r="AI329" s="17">
        <v>1</v>
      </c>
      <c r="AJ329" s="16"/>
      <c r="AK329" s="16"/>
      <c r="AL329" s="16"/>
      <c r="AM329" s="16"/>
      <c r="AN329" s="16"/>
      <c r="AO329" s="16"/>
      <c r="AP329" s="17" t="s">
        <v>1426</v>
      </c>
      <c r="AQ329" s="17" t="s">
        <v>1430</v>
      </c>
      <c r="AR329" s="9"/>
      <c r="AS329" s="49" t="s">
        <v>1522</v>
      </c>
      <c r="AT329" s="50"/>
      <c r="AU329" s="56" t="s">
        <v>1523</v>
      </c>
    </row>
    <row r="330" s="1" customFormat="1" ht="30" customHeight="1" spans="1:47">
      <c r="A330" s="16">
        <v>316</v>
      </c>
      <c r="B330" s="16" t="s">
        <v>58</v>
      </c>
      <c r="C330" s="17" t="s">
        <v>333</v>
      </c>
      <c r="D330" s="17" t="s">
        <v>933</v>
      </c>
      <c r="E330" s="17" t="s">
        <v>1524</v>
      </c>
      <c r="F330" s="17" t="s">
        <v>125</v>
      </c>
      <c r="G330" s="16" t="s">
        <v>62</v>
      </c>
      <c r="H330" s="16" t="s">
        <v>27</v>
      </c>
      <c r="I330" s="16">
        <v>1</v>
      </c>
      <c r="J330" s="16">
        <v>5</v>
      </c>
      <c r="K330" s="9" t="s">
        <v>1525</v>
      </c>
      <c r="L330" s="113" t="s">
        <v>1429</v>
      </c>
      <c r="M330" s="22">
        <v>52.5249</v>
      </c>
      <c r="N330" s="22">
        <v>53</v>
      </c>
      <c r="O330" s="22">
        <f t="shared" si="33"/>
        <v>53</v>
      </c>
      <c r="P330" s="22"/>
      <c r="Q330" s="22"/>
      <c r="R330" s="22"/>
      <c r="S330" s="22"/>
      <c r="T330" s="22">
        <v>16</v>
      </c>
      <c r="U330" s="22">
        <v>37</v>
      </c>
      <c r="V330" s="22"/>
      <c r="W330" s="22"/>
      <c r="X330" s="22"/>
      <c r="Y330" s="22"/>
      <c r="Z330" s="22"/>
      <c r="AA330" s="22"/>
      <c r="AB330" s="17">
        <v>469</v>
      </c>
      <c r="AC330" s="17">
        <v>1621</v>
      </c>
      <c r="AD330" s="17">
        <v>37</v>
      </c>
      <c r="AE330" s="17">
        <v>140</v>
      </c>
      <c r="AF330" s="17"/>
      <c r="AG330" s="17"/>
      <c r="AH330" s="17">
        <v>1</v>
      </c>
      <c r="AI330" s="17"/>
      <c r="AJ330" s="16"/>
      <c r="AK330" s="16"/>
      <c r="AL330" s="16"/>
      <c r="AM330" s="16"/>
      <c r="AN330" s="16"/>
      <c r="AO330" s="16"/>
      <c r="AP330" s="17" t="s">
        <v>1426</v>
      </c>
      <c r="AQ330" s="17" t="s">
        <v>1430</v>
      </c>
      <c r="AR330" s="9"/>
      <c r="AS330" s="49" t="s">
        <v>1526</v>
      </c>
      <c r="AT330" s="50"/>
      <c r="AU330" s="56" t="s">
        <v>1527</v>
      </c>
    </row>
    <row r="331" s="1" customFormat="1" ht="30" customHeight="1" spans="1:47">
      <c r="A331" s="16">
        <v>317</v>
      </c>
      <c r="B331" s="16" t="s">
        <v>58</v>
      </c>
      <c r="C331" s="17" t="s">
        <v>333</v>
      </c>
      <c r="D331" s="17" t="s">
        <v>933</v>
      </c>
      <c r="E331" s="17" t="s">
        <v>1528</v>
      </c>
      <c r="F331" s="17" t="s">
        <v>125</v>
      </c>
      <c r="G331" s="16" t="s">
        <v>62</v>
      </c>
      <c r="H331" s="16" t="s">
        <v>117</v>
      </c>
      <c r="I331" s="16">
        <v>1</v>
      </c>
      <c r="J331" s="16">
        <v>1977</v>
      </c>
      <c r="K331" s="9" t="s">
        <v>1529</v>
      </c>
      <c r="L331" s="113" t="s">
        <v>1429</v>
      </c>
      <c r="M331" s="22">
        <v>11.1381</v>
      </c>
      <c r="N331" s="22">
        <v>11</v>
      </c>
      <c r="O331" s="22">
        <f t="shared" si="33"/>
        <v>11</v>
      </c>
      <c r="P331" s="22"/>
      <c r="Q331" s="22"/>
      <c r="R331" s="22"/>
      <c r="S331" s="22"/>
      <c r="T331" s="22">
        <v>3</v>
      </c>
      <c r="U331" s="22">
        <v>8</v>
      </c>
      <c r="V331" s="22"/>
      <c r="W331" s="22"/>
      <c r="X331" s="22"/>
      <c r="Y331" s="22"/>
      <c r="Z331" s="22"/>
      <c r="AA331" s="22"/>
      <c r="AB331" s="17">
        <v>469</v>
      </c>
      <c r="AC331" s="17">
        <v>1621</v>
      </c>
      <c r="AD331" s="17">
        <v>37</v>
      </c>
      <c r="AE331" s="17">
        <v>140</v>
      </c>
      <c r="AF331" s="17"/>
      <c r="AG331" s="17"/>
      <c r="AH331" s="17">
        <v>1</v>
      </c>
      <c r="AI331" s="17"/>
      <c r="AJ331" s="16"/>
      <c r="AK331" s="16"/>
      <c r="AL331" s="16"/>
      <c r="AM331" s="16"/>
      <c r="AN331" s="16"/>
      <c r="AO331" s="16"/>
      <c r="AP331" s="17" t="s">
        <v>1426</v>
      </c>
      <c r="AQ331" s="17" t="s">
        <v>1430</v>
      </c>
      <c r="AR331" s="9"/>
      <c r="AS331" s="49" t="s">
        <v>1530</v>
      </c>
      <c r="AT331" s="50"/>
      <c r="AU331" s="56" t="s">
        <v>1531</v>
      </c>
    </row>
    <row r="332" s="1" customFormat="1" ht="30" customHeight="1" spans="1:47">
      <c r="A332" s="16">
        <v>318</v>
      </c>
      <c r="B332" s="16" t="s">
        <v>58</v>
      </c>
      <c r="C332" s="17" t="s">
        <v>136</v>
      </c>
      <c r="D332" s="17" t="s">
        <v>498</v>
      </c>
      <c r="E332" s="17" t="s">
        <v>1532</v>
      </c>
      <c r="F332" s="17" t="s">
        <v>125</v>
      </c>
      <c r="G332" s="16" t="s">
        <v>62</v>
      </c>
      <c r="H332" s="16" t="s">
        <v>27</v>
      </c>
      <c r="I332" s="16">
        <v>1</v>
      </c>
      <c r="J332" s="16">
        <v>0.5</v>
      </c>
      <c r="K332" s="9" t="s">
        <v>1533</v>
      </c>
      <c r="L332" s="113" t="s">
        <v>1429</v>
      </c>
      <c r="M332" s="22">
        <v>36.7288</v>
      </c>
      <c r="N332" s="22">
        <v>34</v>
      </c>
      <c r="O332" s="22">
        <f t="shared" si="33"/>
        <v>34</v>
      </c>
      <c r="P332" s="22"/>
      <c r="Q332" s="22"/>
      <c r="R332" s="22"/>
      <c r="S332" s="22"/>
      <c r="T332" s="22">
        <v>9</v>
      </c>
      <c r="U332" s="22">
        <v>25</v>
      </c>
      <c r="V332" s="22"/>
      <c r="W332" s="22"/>
      <c r="X332" s="22"/>
      <c r="Y332" s="22"/>
      <c r="Z332" s="22"/>
      <c r="AA332" s="22"/>
      <c r="AB332" s="17">
        <v>330</v>
      </c>
      <c r="AC332" s="17">
        <v>1312</v>
      </c>
      <c r="AD332" s="17">
        <v>131</v>
      </c>
      <c r="AE332" s="17">
        <v>568</v>
      </c>
      <c r="AF332" s="17"/>
      <c r="AG332" s="17"/>
      <c r="AH332" s="17"/>
      <c r="AI332" s="17">
        <v>1</v>
      </c>
      <c r="AJ332" s="16"/>
      <c r="AK332" s="16"/>
      <c r="AL332" s="16"/>
      <c r="AM332" s="16"/>
      <c r="AN332" s="16"/>
      <c r="AO332" s="16"/>
      <c r="AP332" s="17" t="s">
        <v>1426</v>
      </c>
      <c r="AQ332" s="17" t="s">
        <v>1430</v>
      </c>
      <c r="AR332" s="9"/>
      <c r="AS332" s="49" t="s">
        <v>1534</v>
      </c>
      <c r="AT332" s="50"/>
      <c r="AU332" s="56" t="s">
        <v>1535</v>
      </c>
    </row>
    <row r="333" s="1" customFormat="1" ht="30" customHeight="1" spans="1:47">
      <c r="A333" s="16">
        <v>319</v>
      </c>
      <c r="B333" s="16" t="s">
        <v>58</v>
      </c>
      <c r="C333" s="17" t="s">
        <v>89</v>
      </c>
      <c r="D333" s="17" t="s">
        <v>131</v>
      </c>
      <c r="E333" s="17" t="s">
        <v>1536</v>
      </c>
      <c r="F333" s="17" t="s">
        <v>125</v>
      </c>
      <c r="G333" s="16" t="s">
        <v>62</v>
      </c>
      <c r="H333" s="16" t="s">
        <v>27</v>
      </c>
      <c r="I333" s="16">
        <v>1</v>
      </c>
      <c r="J333" s="16">
        <v>1.603</v>
      </c>
      <c r="K333" s="19" t="s">
        <v>1537</v>
      </c>
      <c r="L333" s="21"/>
      <c r="M333" s="10">
        <v>110.751</v>
      </c>
      <c r="N333" s="10">
        <v>100</v>
      </c>
      <c r="O333" s="22">
        <f t="shared" si="33"/>
        <v>100</v>
      </c>
      <c r="P333" s="10"/>
      <c r="Q333" s="10"/>
      <c r="R333" s="10"/>
      <c r="S333" s="10">
        <v>55</v>
      </c>
      <c r="T333" s="10"/>
      <c r="U333" s="10">
        <v>45</v>
      </c>
      <c r="V333" s="10"/>
      <c r="W333" s="10"/>
      <c r="X333" s="10"/>
      <c r="Y333" s="10"/>
      <c r="AB333" s="10">
        <v>1412</v>
      </c>
      <c r="AC333" s="10">
        <v>4963</v>
      </c>
      <c r="AD333" s="10">
        <v>314</v>
      </c>
      <c r="AE333" s="10">
        <v>1352</v>
      </c>
      <c r="AF333" s="10"/>
      <c r="AG333" s="10"/>
      <c r="AH333" s="10"/>
      <c r="AI333" s="10">
        <v>1</v>
      </c>
      <c r="AJ333" s="10"/>
      <c r="AK333" s="10"/>
      <c r="AL333" s="10"/>
      <c r="AM333" s="10"/>
      <c r="AP333" s="17" t="s">
        <v>1426</v>
      </c>
      <c r="AQ333" s="17" t="s">
        <v>1430</v>
      </c>
      <c r="AR333" s="9"/>
      <c r="AS333" s="49" t="s">
        <v>1538</v>
      </c>
      <c r="AT333" s="47"/>
      <c r="AU333" s="56" t="s">
        <v>1539</v>
      </c>
    </row>
    <row r="334" s="1" customFormat="1" ht="30" customHeight="1" spans="1:47">
      <c r="A334" s="16">
        <v>320</v>
      </c>
      <c r="B334" s="16" t="s">
        <v>58</v>
      </c>
      <c r="C334" s="17" t="s">
        <v>235</v>
      </c>
      <c r="D334" s="17" t="s">
        <v>945</v>
      </c>
      <c r="E334" s="17" t="s">
        <v>1540</v>
      </c>
      <c r="F334" s="17" t="s">
        <v>125</v>
      </c>
      <c r="G334" s="72"/>
      <c r="H334" s="72"/>
      <c r="I334" s="72"/>
      <c r="J334" s="72"/>
      <c r="K334" s="17" t="s">
        <v>1541</v>
      </c>
      <c r="L334" s="72"/>
      <c r="M334" s="10">
        <v>190.4295</v>
      </c>
      <c r="N334" s="10">
        <v>170</v>
      </c>
      <c r="O334" s="22">
        <f t="shared" si="33"/>
        <v>170</v>
      </c>
      <c r="P334" s="10"/>
      <c r="Q334" s="10"/>
      <c r="R334" s="10"/>
      <c r="S334" s="10"/>
      <c r="T334" s="10"/>
      <c r="U334" s="10">
        <v>170</v>
      </c>
      <c r="V334" s="10"/>
      <c r="W334" s="10"/>
      <c r="X334" s="10"/>
      <c r="Y334" s="10"/>
      <c r="Z334" s="10"/>
      <c r="AA334" s="10"/>
      <c r="AB334" s="10">
        <v>217</v>
      </c>
      <c r="AC334" s="10">
        <v>706</v>
      </c>
      <c r="AD334" s="10">
        <v>58</v>
      </c>
      <c r="AE334" s="10">
        <v>154</v>
      </c>
      <c r="AF334" s="10"/>
      <c r="AG334" s="10"/>
      <c r="AH334" s="10"/>
      <c r="AI334" s="10">
        <v>1</v>
      </c>
      <c r="AJ334" s="10"/>
      <c r="AK334" s="10"/>
      <c r="AL334" s="10"/>
      <c r="AM334" s="10"/>
      <c r="AN334" s="10"/>
      <c r="AO334" s="10"/>
      <c r="AP334" s="17" t="s">
        <v>1426</v>
      </c>
      <c r="AQ334" s="17" t="s">
        <v>1430</v>
      </c>
      <c r="AR334" s="46"/>
      <c r="AS334" s="49" t="s">
        <v>1542</v>
      </c>
      <c r="AT334" s="47"/>
      <c r="AU334" s="56" t="s">
        <v>1543</v>
      </c>
    </row>
    <row r="335" s="1" customFormat="1" ht="30" customHeight="1" spans="1:47">
      <c r="A335" s="14" t="s">
        <v>56</v>
      </c>
      <c r="B335" s="15"/>
      <c r="C335" s="15"/>
      <c r="D335" s="15"/>
      <c r="E335" s="15"/>
      <c r="F335" s="15"/>
      <c r="G335" s="15"/>
      <c r="H335" s="15"/>
      <c r="I335" s="15"/>
      <c r="J335" s="15"/>
      <c r="K335" s="15"/>
      <c r="L335" s="21"/>
      <c r="M335" s="10">
        <f>SUM(M336:M339)</f>
        <v>1428</v>
      </c>
      <c r="N335" s="10">
        <f t="shared" ref="N335:AA335" si="34">SUM(N336:N339)</f>
        <v>1428</v>
      </c>
      <c r="O335" s="10">
        <f t="shared" si="34"/>
        <v>1424.57743</v>
      </c>
      <c r="P335" s="10">
        <f t="shared" si="34"/>
        <v>0</v>
      </c>
      <c r="Q335" s="10">
        <f t="shared" si="34"/>
        <v>0</v>
      </c>
      <c r="R335" s="10">
        <f t="shared" si="34"/>
        <v>500</v>
      </c>
      <c r="S335" s="10">
        <f t="shared" si="34"/>
        <v>200</v>
      </c>
      <c r="T335" s="10">
        <f t="shared" si="34"/>
        <v>724.57743</v>
      </c>
      <c r="U335" s="10">
        <f t="shared" si="34"/>
        <v>0</v>
      </c>
      <c r="V335" s="10">
        <f t="shared" si="34"/>
        <v>0</v>
      </c>
      <c r="W335" s="10">
        <f t="shared" si="34"/>
        <v>0</v>
      </c>
      <c r="X335" s="10">
        <f t="shared" si="34"/>
        <v>0</v>
      </c>
      <c r="Y335" s="10">
        <f t="shared" si="34"/>
        <v>0</v>
      </c>
      <c r="Z335" s="10">
        <f t="shared" si="34"/>
        <v>0</v>
      </c>
      <c r="AA335" s="10">
        <f t="shared" si="34"/>
        <v>0</v>
      </c>
      <c r="AB335" s="10">
        <f t="shared" ref="AA335:AO335" si="35">SUM(AB336:AB339)</f>
        <v>240000</v>
      </c>
      <c r="AC335" s="10">
        <f t="shared" si="35"/>
        <v>1200000</v>
      </c>
      <c r="AD335" s="10">
        <f t="shared" si="35"/>
        <v>114400</v>
      </c>
      <c r="AE335" s="10">
        <f t="shared" si="35"/>
        <v>492000</v>
      </c>
      <c r="AF335" s="10">
        <f t="shared" si="35"/>
        <v>24368</v>
      </c>
      <c r="AG335" s="10">
        <f t="shared" si="35"/>
        <v>105016</v>
      </c>
      <c r="AH335" s="10">
        <f t="shared" si="35"/>
        <v>392</v>
      </c>
      <c r="AI335" s="10">
        <f t="shared" si="35"/>
        <v>288</v>
      </c>
      <c r="AJ335" s="10">
        <f t="shared" si="35"/>
        <v>0</v>
      </c>
      <c r="AK335" s="10">
        <f t="shared" si="35"/>
        <v>0</v>
      </c>
      <c r="AL335" s="10">
        <f t="shared" si="35"/>
        <v>0</v>
      </c>
      <c r="AM335" s="10">
        <f t="shared" si="35"/>
        <v>0</v>
      </c>
      <c r="AN335" s="10">
        <f t="shared" si="35"/>
        <v>0</v>
      </c>
      <c r="AO335" s="10">
        <f t="shared" si="35"/>
        <v>0</v>
      </c>
      <c r="AP335" s="17" t="s">
        <v>1544</v>
      </c>
      <c r="AQ335" s="10"/>
      <c r="AR335" s="46"/>
      <c r="AS335" s="47"/>
      <c r="AT335" s="47"/>
      <c r="AU335" s="48"/>
    </row>
    <row r="336" s="1" customFormat="1" ht="30" customHeight="1" spans="1:47">
      <c r="A336" s="16">
        <v>321</v>
      </c>
      <c r="B336" s="16" t="s">
        <v>58</v>
      </c>
      <c r="C336" s="17" t="s">
        <v>59</v>
      </c>
      <c r="D336" s="17"/>
      <c r="E336" s="17" t="s">
        <v>1545</v>
      </c>
      <c r="F336" s="17" t="s">
        <v>78</v>
      </c>
      <c r="G336" s="16" t="s">
        <v>62</v>
      </c>
      <c r="H336" s="17" t="s">
        <v>1546</v>
      </c>
      <c r="I336" s="17" t="s">
        <v>1547</v>
      </c>
      <c r="J336" s="17">
        <v>1</v>
      </c>
      <c r="K336" s="19" t="s">
        <v>1548</v>
      </c>
      <c r="L336" s="121" t="s">
        <v>1549</v>
      </c>
      <c r="M336" s="25">
        <v>228</v>
      </c>
      <c r="N336" s="25">
        <v>224.57743</v>
      </c>
      <c r="O336" s="22">
        <f>P336+Q336+R336+S336+T336+U336+V336+W336+X336</f>
        <v>224.57743</v>
      </c>
      <c r="P336" s="22"/>
      <c r="Q336" s="22"/>
      <c r="R336" s="22"/>
      <c r="S336" s="22"/>
      <c r="T336" s="25">
        <v>224.57743</v>
      </c>
      <c r="U336" s="22"/>
      <c r="V336" s="22"/>
      <c r="W336" s="22"/>
      <c r="X336" s="22"/>
      <c r="Y336" s="22"/>
      <c r="Z336" s="22"/>
      <c r="AA336" s="22"/>
      <c r="AB336" s="17">
        <v>60000</v>
      </c>
      <c r="AC336" s="17">
        <v>300000</v>
      </c>
      <c r="AD336" s="17">
        <v>28600</v>
      </c>
      <c r="AE336" s="17">
        <v>123000</v>
      </c>
      <c r="AF336" s="17">
        <v>6092</v>
      </c>
      <c r="AG336" s="17">
        <v>26254</v>
      </c>
      <c r="AH336" s="17">
        <v>98</v>
      </c>
      <c r="AI336" s="17">
        <v>72</v>
      </c>
      <c r="AJ336" s="16"/>
      <c r="AK336" s="16"/>
      <c r="AL336" s="16"/>
      <c r="AM336" s="16"/>
      <c r="AN336" s="16"/>
      <c r="AO336" s="16"/>
      <c r="AP336" s="17" t="s">
        <v>1544</v>
      </c>
      <c r="AQ336" s="17" t="s">
        <v>1550</v>
      </c>
      <c r="AR336" s="9"/>
      <c r="AS336" s="19" t="s">
        <v>1551</v>
      </c>
      <c r="AT336" s="19"/>
      <c r="AU336" s="37" t="s">
        <v>1552</v>
      </c>
    </row>
    <row r="337" s="1" customFormat="1" ht="30" customHeight="1" spans="1:47">
      <c r="A337" s="16">
        <v>322</v>
      </c>
      <c r="B337" s="16" t="s">
        <v>58</v>
      </c>
      <c r="C337" s="17" t="s">
        <v>59</v>
      </c>
      <c r="D337" s="17"/>
      <c r="E337" s="17" t="s">
        <v>1553</v>
      </c>
      <c r="F337" s="17" t="s">
        <v>78</v>
      </c>
      <c r="G337" s="16" t="s">
        <v>62</v>
      </c>
      <c r="H337" s="17" t="s">
        <v>1554</v>
      </c>
      <c r="I337" s="17" t="s">
        <v>1243</v>
      </c>
      <c r="J337" s="17">
        <v>2</v>
      </c>
      <c r="K337" s="19" t="s">
        <v>1555</v>
      </c>
      <c r="L337" s="121" t="s">
        <v>1549</v>
      </c>
      <c r="M337" s="25">
        <v>300</v>
      </c>
      <c r="N337" s="25">
        <v>300</v>
      </c>
      <c r="O337" s="22">
        <f>P337+Q337+R337+S337+T337+U337+V337+W337+X337</f>
        <v>300</v>
      </c>
      <c r="P337" s="22"/>
      <c r="Q337" s="22"/>
      <c r="R337" s="22"/>
      <c r="S337" s="22"/>
      <c r="T337" s="22">
        <v>300</v>
      </c>
      <c r="U337" s="22"/>
      <c r="V337" s="22"/>
      <c r="W337" s="22"/>
      <c r="X337" s="22"/>
      <c r="Y337" s="22"/>
      <c r="Z337" s="22"/>
      <c r="AA337" s="22"/>
      <c r="AB337" s="17">
        <v>60000</v>
      </c>
      <c r="AC337" s="17">
        <v>300000</v>
      </c>
      <c r="AD337" s="17">
        <v>28600</v>
      </c>
      <c r="AE337" s="17">
        <v>123000</v>
      </c>
      <c r="AF337" s="17">
        <v>6092</v>
      </c>
      <c r="AG337" s="17">
        <v>26254</v>
      </c>
      <c r="AH337" s="17">
        <v>98</v>
      </c>
      <c r="AI337" s="17">
        <v>72</v>
      </c>
      <c r="AJ337" s="16"/>
      <c r="AK337" s="16"/>
      <c r="AL337" s="16"/>
      <c r="AM337" s="16"/>
      <c r="AN337" s="16"/>
      <c r="AO337" s="16"/>
      <c r="AP337" s="17" t="s">
        <v>1544</v>
      </c>
      <c r="AQ337" s="17" t="s">
        <v>1550</v>
      </c>
      <c r="AR337" s="9"/>
      <c r="AS337" s="19" t="s">
        <v>1556</v>
      </c>
      <c r="AT337" s="19"/>
      <c r="AU337" s="37" t="s">
        <v>1557</v>
      </c>
    </row>
    <row r="338" s="1" customFormat="1" ht="30" customHeight="1" spans="1:47">
      <c r="A338" s="16">
        <v>323</v>
      </c>
      <c r="B338" s="16" t="s">
        <v>58</v>
      </c>
      <c r="C338" s="17" t="s">
        <v>59</v>
      </c>
      <c r="D338" s="17"/>
      <c r="E338" s="17" t="s">
        <v>1558</v>
      </c>
      <c r="F338" s="17" t="s">
        <v>78</v>
      </c>
      <c r="G338" s="16" t="s">
        <v>62</v>
      </c>
      <c r="H338" s="17" t="s">
        <v>1559</v>
      </c>
      <c r="I338" s="17" t="s">
        <v>1560</v>
      </c>
      <c r="J338" s="17">
        <v>2</v>
      </c>
      <c r="K338" s="19" t="s">
        <v>1561</v>
      </c>
      <c r="L338" s="121" t="s">
        <v>1549</v>
      </c>
      <c r="M338" s="25">
        <v>200</v>
      </c>
      <c r="N338" s="25">
        <v>200</v>
      </c>
      <c r="O338" s="22">
        <f>P338+Q338+R338+S338+T338+U338+V338+W338+X338</f>
        <v>200</v>
      </c>
      <c r="P338" s="22"/>
      <c r="Q338" s="22"/>
      <c r="R338" s="22"/>
      <c r="S338" s="22"/>
      <c r="T338" s="22">
        <v>200</v>
      </c>
      <c r="U338" s="22"/>
      <c r="V338" s="22"/>
      <c r="W338" s="22"/>
      <c r="X338" s="22"/>
      <c r="Y338" s="22"/>
      <c r="Z338" s="22"/>
      <c r="AA338" s="22"/>
      <c r="AB338" s="17">
        <v>60000</v>
      </c>
      <c r="AC338" s="17">
        <v>300000</v>
      </c>
      <c r="AD338" s="17">
        <v>28600</v>
      </c>
      <c r="AE338" s="17">
        <v>123000</v>
      </c>
      <c r="AF338" s="17">
        <v>6092</v>
      </c>
      <c r="AG338" s="17">
        <v>26254</v>
      </c>
      <c r="AH338" s="17">
        <v>98</v>
      </c>
      <c r="AI338" s="17">
        <v>72</v>
      </c>
      <c r="AJ338" s="16"/>
      <c r="AK338" s="16"/>
      <c r="AL338" s="16"/>
      <c r="AM338" s="16"/>
      <c r="AN338" s="16"/>
      <c r="AO338" s="16"/>
      <c r="AP338" s="17" t="s">
        <v>1544</v>
      </c>
      <c r="AQ338" s="17" t="s">
        <v>1550</v>
      </c>
      <c r="AR338" s="9"/>
      <c r="AS338" s="19" t="s">
        <v>1562</v>
      </c>
      <c r="AT338" s="19"/>
      <c r="AU338" s="37" t="s">
        <v>1563</v>
      </c>
    </row>
    <row r="339" s="1" customFormat="1" ht="30" customHeight="1" spans="1:47">
      <c r="A339" s="16">
        <v>324</v>
      </c>
      <c r="B339" s="16" t="s">
        <v>58</v>
      </c>
      <c r="C339" s="17" t="s">
        <v>59</v>
      </c>
      <c r="D339" s="17"/>
      <c r="E339" s="17" t="s">
        <v>1564</v>
      </c>
      <c r="F339" s="17" t="s">
        <v>78</v>
      </c>
      <c r="G339" s="16" t="s">
        <v>62</v>
      </c>
      <c r="H339" s="17" t="s">
        <v>1565</v>
      </c>
      <c r="I339" s="17" t="s">
        <v>1243</v>
      </c>
      <c r="J339" s="17">
        <v>5</v>
      </c>
      <c r="K339" s="19" t="s">
        <v>1566</v>
      </c>
      <c r="L339" s="121" t="s">
        <v>1567</v>
      </c>
      <c r="M339" s="25">
        <v>700</v>
      </c>
      <c r="N339" s="25">
        <v>703.42257</v>
      </c>
      <c r="O339" s="22">
        <f>P339+Q339+R339+S339+T339+U339+V339+W339+X339</f>
        <v>700</v>
      </c>
      <c r="P339" s="22"/>
      <c r="Q339" s="22"/>
      <c r="R339" s="22">
        <v>500</v>
      </c>
      <c r="S339" s="22">
        <v>200</v>
      </c>
      <c r="T339" s="22"/>
      <c r="U339" s="22"/>
      <c r="V339" s="22"/>
      <c r="W339" s="22"/>
      <c r="X339" s="22"/>
      <c r="Y339" s="22"/>
      <c r="Z339" s="22"/>
      <c r="AA339" s="22"/>
      <c r="AB339" s="17">
        <v>60000</v>
      </c>
      <c r="AC339" s="17">
        <v>300000</v>
      </c>
      <c r="AD339" s="17">
        <v>28600</v>
      </c>
      <c r="AE339" s="17">
        <v>123000</v>
      </c>
      <c r="AF339" s="17">
        <v>6092</v>
      </c>
      <c r="AG339" s="17">
        <v>26254</v>
      </c>
      <c r="AH339" s="17">
        <v>98</v>
      </c>
      <c r="AI339" s="17">
        <v>72</v>
      </c>
      <c r="AJ339" s="16"/>
      <c r="AK339" s="16"/>
      <c r="AL339" s="16"/>
      <c r="AM339" s="16"/>
      <c r="AN339" s="16"/>
      <c r="AO339" s="16"/>
      <c r="AP339" s="17" t="s">
        <v>1544</v>
      </c>
      <c r="AQ339" s="17" t="s">
        <v>1550</v>
      </c>
      <c r="AR339" s="9"/>
      <c r="AS339" s="19" t="s">
        <v>1568</v>
      </c>
      <c r="AT339" s="123" t="s">
        <v>1568</v>
      </c>
      <c r="AU339" s="124" t="s">
        <v>1569</v>
      </c>
    </row>
    <row r="340" s="1" customFormat="1" ht="30" customHeight="1" spans="1:47">
      <c r="A340" s="14" t="s">
        <v>56</v>
      </c>
      <c r="B340" s="15"/>
      <c r="C340" s="15"/>
      <c r="D340" s="15"/>
      <c r="E340" s="15"/>
      <c r="F340" s="15"/>
      <c r="G340" s="15"/>
      <c r="H340" s="15"/>
      <c r="I340" s="15"/>
      <c r="J340" s="15"/>
      <c r="K340" s="15"/>
      <c r="L340" s="21"/>
      <c r="M340" s="10">
        <f>SUM(M341:M393)</f>
        <v>3683.29322</v>
      </c>
      <c r="N340" s="10">
        <f t="shared" ref="N340:X340" si="36">SUM(N341:N393)</f>
        <v>3308.013056</v>
      </c>
      <c r="O340" s="10">
        <f t="shared" si="36"/>
        <v>3314.314874</v>
      </c>
      <c r="P340" s="10">
        <f t="shared" si="36"/>
        <v>1054.805574</v>
      </c>
      <c r="Q340" s="10">
        <f t="shared" si="36"/>
        <v>0</v>
      </c>
      <c r="R340" s="10">
        <f t="shared" si="36"/>
        <v>0</v>
      </c>
      <c r="S340" s="10">
        <f t="shared" si="36"/>
        <v>0</v>
      </c>
      <c r="T340" s="10">
        <f t="shared" si="36"/>
        <v>0</v>
      </c>
      <c r="U340" s="10">
        <f t="shared" si="36"/>
        <v>1936.5093</v>
      </c>
      <c r="V340" s="10">
        <f t="shared" si="36"/>
        <v>323</v>
      </c>
      <c r="W340" s="10">
        <f t="shared" si="36"/>
        <v>0</v>
      </c>
      <c r="X340" s="10">
        <f t="shared" si="36"/>
        <v>0</v>
      </c>
      <c r="Y340" s="10">
        <f t="shared" ref="N340:AN340" si="37">SUM(Y341:Y393)</f>
        <v>0</v>
      </c>
      <c r="Z340" s="10">
        <f t="shared" si="37"/>
        <v>0</v>
      </c>
      <c r="AA340" s="10">
        <f t="shared" si="37"/>
        <v>0</v>
      </c>
      <c r="AB340" s="10">
        <f t="shared" si="37"/>
        <v>19527</v>
      </c>
      <c r="AC340" s="10">
        <f t="shared" si="37"/>
        <v>90755</v>
      </c>
      <c r="AD340" s="10">
        <f t="shared" si="37"/>
        <v>3158</v>
      </c>
      <c r="AE340" s="10">
        <f t="shared" si="37"/>
        <v>14645</v>
      </c>
      <c r="AF340" s="10">
        <f t="shared" si="37"/>
        <v>0</v>
      </c>
      <c r="AG340" s="10">
        <f t="shared" si="37"/>
        <v>0</v>
      </c>
      <c r="AH340" s="10">
        <f t="shared" si="37"/>
        <v>18</v>
      </c>
      <c r="AI340" s="10">
        <f t="shared" si="37"/>
        <v>28</v>
      </c>
      <c r="AJ340" s="10">
        <f t="shared" si="37"/>
        <v>0</v>
      </c>
      <c r="AK340" s="10">
        <f t="shared" si="37"/>
        <v>0</v>
      </c>
      <c r="AL340" s="10">
        <f t="shared" si="37"/>
        <v>0</v>
      </c>
      <c r="AM340" s="10">
        <f t="shared" si="37"/>
        <v>0</v>
      </c>
      <c r="AN340" s="10">
        <f t="shared" si="37"/>
        <v>0</v>
      </c>
      <c r="AO340" s="10">
        <f>SUM(AO341:AO387)</f>
        <v>0</v>
      </c>
      <c r="AP340" s="17" t="s">
        <v>1570</v>
      </c>
      <c r="AQ340" s="10"/>
      <c r="AR340" s="46"/>
      <c r="AS340" s="47"/>
      <c r="AT340" s="47"/>
      <c r="AU340" s="48"/>
    </row>
    <row r="341" s="1" customFormat="1" ht="30" customHeight="1" spans="1:47">
      <c r="A341" s="16">
        <v>325</v>
      </c>
      <c r="B341" s="16" t="s">
        <v>58</v>
      </c>
      <c r="C341" s="17" t="s">
        <v>59</v>
      </c>
      <c r="D341" s="17" t="s">
        <v>59</v>
      </c>
      <c r="E341" s="17" t="s">
        <v>1571</v>
      </c>
      <c r="F341" s="17" t="s">
        <v>125</v>
      </c>
      <c r="G341" s="16" t="s">
        <v>62</v>
      </c>
      <c r="H341" s="16" t="s">
        <v>27</v>
      </c>
      <c r="I341" s="16">
        <v>15</v>
      </c>
      <c r="J341" s="16">
        <v>140</v>
      </c>
      <c r="K341" s="19" t="s">
        <v>1572</v>
      </c>
      <c r="L341" s="9" t="s">
        <v>280</v>
      </c>
      <c r="M341" s="22">
        <v>350</v>
      </c>
      <c r="N341" s="22">
        <v>504</v>
      </c>
      <c r="O341" s="22">
        <f t="shared" ref="O341:O372" si="38">P341+Q341+R341+S341+T341+U341+V341+W341+X341</f>
        <v>510.71601</v>
      </c>
      <c r="P341" s="22">
        <v>173.4657</v>
      </c>
      <c r="Q341" s="22"/>
      <c r="R341" s="22"/>
      <c r="S341" s="22"/>
      <c r="T341" s="22"/>
      <c r="U341" s="22">
        <v>251.71601</v>
      </c>
      <c r="V341" s="22">
        <v>85.5343</v>
      </c>
      <c r="W341" s="22"/>
      <c r="X341" s="22"/>
      <c r="Y341" s="22"/>
      <c r="Z341" s="22"/>
      <c r="AA341" s="22"/>
      <c r="AB341" s="17">
        <v>8000</v>
      </c>
      <c r="AC341" s="17">
        <v>40000</v>
      </c>
      <c r="AD341" s="17"/>
      <c r="AE341" s="17"/>
      <c r="AF341" s="17"/>
      <c r="AG341" s="17"/>
      <c r="AH341" s="17"/>
      <c r="AI341" s="17"/>
      <c r="AJ341" s="16"/>
      <c r="AK341" s="16"/>
      <c r="AL341" s="16"/>
      <c r="AM341" s="16"/>
      <c r="AN341" s="16"/>
      <c r="AO341" s="16"/>
      <c r="AP341" s="17" t="s">
        <v>1570</v>
      </c>
      <c r="AQ341" s="17" t="s">
        <v>1573</v>
      </c>
      <c r="AR341" s="9"/>
      <c r="AS341" s="49" t="s">
        <v>1574</v>
      </c>
      <c r="AT341" s="50"/>
      <c r="AU341" s="56" t="s">
        <v>1575</v>
      </c>
    </row>
    <row r="342" s="1" customFormat="1" ht="30" customHeight="1" spans="1:47">
      <c r="A342" s="16">
        <v>326</v>
      </c>
      <c r="B342" s="16" t="s">
        <v>58</v>
      </c>
      <c r="C342" s="17" t="s">
        <v>174</v>
      </c>
      <c r="D342" s="17" t="s">
        <v>1576</v>
      </c>
      <c r="E342" s="17" t="s">
        <v>1577</v>
      </c>
      <c r="F342" s="17" t="s">
        <v>125</v>
      </c>
      <c r="G342" s="16" t="s">
        <v>62</v>
      </c>
      <c r="H342" s="16" t="s">
        <v>27</v>
      </c>
      <c r="I342" s="16">
        <v>1</v>
      </c>
      <c r="J342" s="16">
        <v>5.8</v>
      </c>
      <c r="K342" s="19" t="s">
        <v>1578</v>
      </c>
      <c r="L342" s="9" t="s">
        <v>280</v>
      </c>
      <c r="M342" s="22">
        <v>54.47882</v>
      </c>
      <c r="N342" s="22">
        <v>48.497</v>
      </c>
      <c r="O342" s="22">
        <f t="shared" si="38"/>
        <v>48.497</v>
      </c>
      <c r="P342" s="22">
        <v>14.497</v>
      </c>
      <c r="Q342" s="22"/>
      <c r="R342" s="22"/>
      <c r="S342" s="22"/>
      <c r="T342" s="22"/>
      <c r="U342" s="22">
        <v>34</v>
      </c>
      <c r="V342" s="22"/>
      <c r="W342" s="22"/>
      <c r="X342" s="22"/>
      <c r="Y342" s="22"/>
      <c r="Z342" s="22"/>
      <c r="AA342" s="22"/>
      <c r="AB342" s="17">
        <v>50</v>
      </c>
      <c r="AC342" s="17">
        <v>230</v>
      </c>
      <c r="AD342" s="17">
        <v>6</v>
      </c>
      <c r="AE342" s="17">
        <v>31</v>
      </c>
      <c r="AF342" s="17"/>
      <c r="AG342" s="17"/>
      <c r="AH342" s="17"/>
      <c r="AI342" s="17">
        <v>1</v>
      </c>
      <c r="AJ342" s="16"/>
      <c r="AK342" s="16"/>
      <c r="AL342" s="16"/>
      <c r="AM342" s="16"/>
      <c r="AN342" s="16"/>
      <c r="AO342" s="16"/>
      <c r="AP342" s="17" t="s">
        <v>1570</v>
      </c>
      <c r="AQ342" s="17" t="s">
        <v>1573</v>
      </c>
      <c r="AR342" s="9"/>
      <c r="AS342" s="49" t="s">
        <v>1579</v>
      </c>
      <c r="AT342" s="50"/>
      <c r="AU342" s="56" t="s">
        <v>1580</v>
      </c>
    </row>
    <row r="343" s="1" customFormat="1" ht="30" customHeight="1" spans="1:47">
      <c r="A343" s="16">
        <v>327</v>
      </c>
      <c r="B343" s="16" t="s">
        <v>58</v>
      </c>
      <c r="C343" s="17" t="s">
        <v>174</v>
      </c>
      <c r="D343" s="17" t="s">
        <v>1125</v>
      </c>
      <c r="E343" s="17" t="s">
        <v>1581</v>
      </c>
      <c r="F343" s="17" t="s">
        <v>125</v>
      </c>
      <c r="G343" s="16" t="s">
        <v>62</v>
      </c>
      <c r="H343" s="16" t="s">
        <v>27</v>
      </c>
      <c r="I343" s="16">
        <v>1</v>
      </c>
      <c r="J343" s="16">
        <v>0.2</v>
      </c>
      <c r="K343" s="19" t="s">
        <v>1582</v>
      </c>
      <c r="L343" s="9" t="s">
        <v>280</v>
      </c>
      <c r="M343" s="22">
        <v>26.6975</v>
      </c>
      <c r="N343" s="22">
        <v>23.2278</v>
      </c>
      <c r="O343" s="22">
        <f t="shared" si="38"/>
        <v>22.5837</v>
      </c>
      <c r="P343" s="22">
        <v>7</v>
      </c>
      <c r="Q343" s="22"/>
      <c r="R343" s="22"/>
      <c r="S343" s="22"/>
      <c r="T343" s="22"/>
      <c r="U343" s="22">
        <v>15.5837</v>
      </c>
      <c r="V343" s="22"/>
      <c r="W343" s="22"/>
      <c r="X343" s="22"/>
      <c r="Y343" s="22"/>
      <c r="Z343" s="22"/>
      <c r="AA343" s="22"/>
      <c r="AB343" s="17">
        <v>351</v>
      </c>
      <c r="AC343" s="17">
        <v>1297</v>
      </c>
      <c r="AD343" s="17">
        <v>125</v>
      </c>
      <c r="AE343" s="17">
        <v>538</v>
      </c>
      <c r="AF343" s="17"/>
      <c r="AG343" s="17"/>
      <c r="AH343" s="17"/>
      <c r="AI343" s="17">
        <v>1</v>
      </c>
      <c r="AJ343" s="16"/>
      <c r="AK343" s="16"/>
      <c r="AL343" s="16"/>
      <c r="AM343" s="16"/>
      <c r="AN343" s="16"/>
      <c r="AO343" s="16"/>
      <c r="AP343" s="17" t="s">
        <v>1570</v>
      </c>
      <c r="AQ343" s="17" t="s">
        <v>1573</v>
      </c>
      <c r="AR343" s="9"/>
      <c r="AS343" s="49" t="s">
        <v>1583</v>
      </c>
      <c r="AT343" s="50"/>
      <c r="AU343" s="56" t="s">
        <v>1584</v>
      </c>
    </row>
    <row r="344" s="1" customFormat="1" ht="30" customHeight="1" spans="1:47">
      <c r="A344" s="16">
        <v>328</v>
      </c>
      <c r="B344" s="16" t="s">
        <v>58</v>
      </c>
      <c r="C344" s="17" t="s">
        <v>174</v>
      </c>
      <c r="D344" s="17" t="s">
        <v>1585</v>
      </c>
      <c r="E344" s="17" t="s">
        <v>1586</v>
      </c>
      <c r="F344" s="17" t="s">
        <v>125</v>
      </c>
      <c r="G344" s="16" t="s">
        <v>62</v>
      </c>
      <c r="H344" s="16" t="s">
        <v>27</v>
      </c>
      <c r="I344" s="16">
        <v>1</v>
      </c>
      <c r="J344" s="16">
        <v>3.1</v>
      </c>
      <c r="K344" s="19" t="s">
        <v>1587</v>
      </c>
      <c r="L344" s="9" t="s">
        <v>280</v>
      </c>
      <c r="M344" s="22">
        <v>22.3392</v>
      </c>
      <c r="N344" s="22">
        <v>21.83416</v>
      </c>
      <c r="O344" s="22">
        <f t="shared" si="38"/>
        <v>21.83416</v>
      </c>
      <c r="P344" s="22">
        <v>7.83416</v>
      </c>
      <c r="Q344" s="22"/>
      <c r="R344" s="22"/>
      <c r="S344" s="22"/>
      <c r="T344" s="22"/>
      <c r="U344" s="22">
        <v>14</v>
      </c>
      <c r="V344" s="22"/>
      <c r="W344" s="22"/>
      <c r="X344" s="22"/>
      <c r="Y344" s="22"/>
      <c r="Z344" s="22"/>
      <c r="AA344" s="22"/>
      <c r="AB344" s="17">
        <v>85</v>
      </c>
      <c r="AC344" s="17">
        <v>330</v>
      </c>
      <c r="AD344" s="17">
        <v>39</v>
      </c>
      <c r="AE344" s="17">
        <v>161</v>
      </c>
      <c r="AF344" s="17"/>
      <c r="AG344" s="17"/>
      <c r="AH344" s="17"/>
      <c r="AI344" s="17">
        <v>1</v>
      </c>
      <c r="AJ344" s="16"/>
      <c r="AK344" s="16"/>
      <c r="AL344" s="16"/>
      <c r="AM344" s="16"/>
      <c r="AN344" s="16"/>
      <c r="AO344" s="16"/>
      <c r="AP344" s="17" t="s">
        <v>1570</v>
      </c>
      <c r="AQ344" s="17" t="s">
        <v>1573</v>
      </c>
      <c r="AR344" s="9"/>
      <c r="AS344" s="49" t="s">
        <v>1588</v>
      </c>
      <c r="AT344" s="50"/>
      <c r="AU344" s="56" t="s">
        <v>1589</v>
      </c>
    </row>
    <row r="345" s="1" customFormat="1" ht="30" customHeight="1" spans="1:47">
      <c r="A345" s="16">
        <v>329</v>
      </c>
      <c r="B345" s="16" t="s">
        <v>58</v>
      </c>
      <c r="C345" s="17" t="s">
        <v>174</v>
      </c>
      <c r="D345" s="17" t="s">
        <v>1590</v>
      </c>
      <c r="E345" s="17" t="s">
        <v>1591</v>
      </c>
      <c r="F345" s="17" t="s">
        <v>125</v>
      </c>
      <c r="G345" s="16" t="s">
        <v>62</v>
      </c>
      <c r="H345" s="16" t="s">
        <v>27</v>
      </c>
      <c r="I345" s="16">
        <v>1</v>
      </c>
      <c r="J345" s="16">
        <v>2.6</v>
      </c>
      <c r="K345" s="19" t="s">
        <v>1592</v>
      </c>
      <c r="L345" s="9" t="s">
        <v>280</v>
      </c>
      <c r="M345" s="22">
        <v>21.6508</v>
      </c>
      <c r="N345" s="22">
        <v>20.8764</v>
      </c>
      <c r="O345" s="22">
        <f t="shared" si="38"/>
        <v>20.8764</v>
      </c>
      <c r="P345" s="22">
        <v>13.57431</v>
      </c>
      <c r="Q345" s="22"/>
      <c r="R345" s="22"/>
      <c r="S345" s="22"/>
      <c r="T345" s="22"/>
      <c r="U345" s="22">
        <v>7.30209</v>
      </c>
      <c r="V345" s="22"/>
      <c r="W345" s="22"/>
      <c r="X345" s="22"/>
      <c r="Y345" s="22"/>
      <c r="Z345" s="22"/>
      <c r="AA345" s="22"/>
      <c r="AB345" s="17">
        <v>56</v>
      </c>
      <c r="AC345" s="17">
        <v>318</v>
      </c>
      <c r="AD345" s="17">
        <v>20</v>
      </c>
      <c r="AE345" s="17">
        <v>84</v>
      </c>
      <c r="AF345" s="17"/>
      <c r="AG345" s="17"/>
      <c r="AH345" s="17">
        <v>1</v>
      </c>
      <c r="AI345" s="17"/>
      <c r="AJ345" s="16"/>
      <c r="AK345" s="16"/>
      <c r="AL345" s="16"/>
      <c r="AM345" s="16"/>
      <c r="AN345" s="16"/>
      <c r="AO345" s="16"/>
      <c r="AP345" s="17" t="s">
        <v>1570</v>
      </c>
      <c r="AQ345" s="17" t="s">
        <v>1573</v>
      </c>
      <c r="AR345" s="9"/>
      <c r="AS345" s="49" t="s">
        <v>1593</v>
      </c>
      <c r="AT345" s="50"/>
      <c r="AU345" s="56" t="s">
        <v>1594</v>
      </c>
    </row>
    <row r="346" s="1" customFormat="1" ht="30" customHeight="1" spans="1:47">
      <c r="A346" s="16">
        <v>330</v>
      </c>
      <c r="B346" s="16" t="s">
        <v>58</v>
      </c>
      <c r="C346" s="17" t="s">
        <v>174</v>
      </c>
      <c r="D346" s="17" t="s">
        <v>963</v>
      </c>
      <c r="E346" s="17" t="s">
        <v>1595</v>
      </c>
      <c r="F346" s="17" t="s">
        <v>125</v>
      </c>
      <c r="G346" s="16" t="s">
        <v>62</v>
      </c>
      <c r="H346" s="16" t="s">
        <v>27</v>
      </c>
      <c r="I346" s="16">
        <v>1</v>
      </c>
      <c r="J346" s="16">
        <v>10.208</v>
      </c>
      <c r="K346" s="19" t="s">
        <v>1596</v>
      </c>
      <c r="L346" s="9" t="s">
        <v>280</v>
      </c>
      <c r="M346" s="22">
        <v>128.7601</v>
      </c>
      <c r="N346" s="22">
        <v>121.672156</v>
      </c>
      <c r="O346" s="22">
        <f t="shared" si="38"/>
        <v>121.672156</v>
      </c>
      <c r="P346" s="22">
        <v>41.672156</v>
      </c>
      <c r="Q346" s="22"/>
      <c r="R346" s="22"/>
      <c r="S346" s="22"/>
      <c r="T346" s="22"/>
      <c r="U346" s="22">
        <v>80</v>
      </c>
      <c r="V346" s="22"/>
      <c r="W346" s="22"/>
      <c r="X346" s="22"/>
      <c r="Y346" s="22"/>
      <c r="Z346" s="22"/>
      <c r="AA346" s="22"/>
      <c r="AB346" s="17">
        <v>307</v>
      </c>
      <c r="AC346" s="17">
        <v>3100</v>
      </c>
      <c r="AD346" s="17">
        <v>131</v>
      </c>
      <c r="AE346" s="17">
        <v>556</v>
      </c>
      <c r="AF346" s="17"/>
      <c r="AG346" s="17"/>
      <c r="AH346" s="17">
        <v>1</v>
      </c>
      <c r="AI346" s="17"/>
      <c r="AJ346" s="16"/>
      <c r="AK346" s="16"/>
      <c r="AL346" s="16"/>
      <c r="AM346" s="16"/>
      <c r="AN346" s="16"/>
      <c r="AO346" s="16"/>
      <c r="AP346" s="17" t="s">
        <v>1570</v>
      </c>
      <c r="AQ346" s="17" t="s">
        <v>1573</v>
      </c>
      <c r="AR346" s="9"/>
      <c r="AS346" s="49" t="s">
        <v>1597</v>
      </c>
      <c r="AT346" s="50"/>
      <c r="AU346" s="56" t="s">
        <v>1598</v>
      </c>
    </row>
    <row r="347" s="1" customFormat="1" ht="30" customHeight="1" spans="1:47">
      <c r="A347" s="16">
        <v>331</v>
      </c>
      <c r="B347" s="16" t="s">
        <v>58</v>
      </c>
      <c r="C347" s="17" t="s">
        <v>150</v>
      </c>
      <c r="D347" s="17" t="s">
        <v>1599</v>
      </c>
      <c r="E347" s="17" t="s">
        <v>1600</v>
      </c>
      <c r="F347" s="17" t="s">
        <v>125</v>
      </c>
      <c r="G347" s="16" t="s">
        <v>62</v>
      </c>
      <c r="H347" s="16" t="s">
        <v>27</v>
      </c>
      <c r="I347" s="16">
        <v>1</v>
      </c>
      <c r="J347" s="16">
        <v>5.025</v>
      </c>
      <c r="K347" s="19" t="s">
        <v>1601</v>
      </c>
      <c r="L347" s="9" t="s">
        <v>280</v>
      </c>
      <c r="M347" s="22">
        <v>96.8423</v>
      </c>
      <c r="N347" s="20">
        <v>121.02175</v>
      </c>
      <c r="O347" s="22">
        <f t="shared" si="38"/>
        <v>121.02175</v>
      </c>
      <c r="P347" s="22">
        <v>61.02175</v>
      </c>
      <c r="Q347" s="22"/>
      <c r="R347" s="22"/>
      <c r="S347" s="22"/>
      <c r="T347" s="22"/>
      <c r="U347" s="22">
        <v>60</v>
      </c>
      <c r="V347" s="22"/>
      <c r="W347" s="22"/>
      <c r="X347" s="22"/>
      <c r="Y347" s="22"/>
      <c r="Z347" s="22"/>
      <c r="AA347" s="22"/>
      <c r="AB347" s="17">
        <v>699</v>
      </c>
      <c r="AC347" s="17">
        <v>1673</v>
      </c>
      <c r="AD347" s="17">
        <v>39</v>
      </c>
      <c r="AE347" s="17">
        <v>130</v>
      </c>
      <c r="AF347" s="17"/>
      <c r="AG347" s="17"/>
      <c r="AH347" s="17">
        <v>1</v>
      </c>
      <c r="AI347" s="17"/>
      <c r="AJ347" s="16"/>
      <c r="AK347" s="16"/>
      <c r="AL347" s="16"/>
      <c r="AM347" s="16"/>
      <c r="AN347" s="16"/>
      <c r="AO347" s="16"/>
      <c r="AP347" s="17" t="s">
        <v>1570</v>
      </c>
      <c r="AQ347" s="17" t="s">
        <v>1573</v>
      </c>
      <c r="AR347" s="9"/>
      <c r="AS347" s="49" t="s">
        <v>1602</v>
      </c>
      <c r="AT347" s="50"/>
      <c r="AU347" s="56" t="s">
        <v>1603</v>
      </c>
    </row>
    <row r="348" s="1" customFormat="1" ht="30" customHeight="1" spans="1:47">
      <c r="A348" s="16">
        <v>332</v>
      </c>
      <c r="B348" s="16" t="s">
        <v>58</v>
      </c>
      <c r="C348" s="17" t="s">
        <v>150</v>
      </c>
      <c r="D348" s="17" t="s">
        <v>151</v>
      </c>
      <c r="E348" s="17" t="s">
        <v>1604</v>
      </c>
      <c r="F348" s="17" t="s">
        <v>125</v>
      </c>
      <c r="G348" s="16" t="s">
        <v>62</v>
      </c>
      <c r="H348" s="16" t="s">
        <v>27</v>
      </c>
      <c r="I348" s="16">
        <v>1</v>
      </c>
      <c r="J348" s="16">
        <v>12.212</v>
      </c>
      <c r="K348" s="19" t="s">
        <v>1605</v>
      </c>
      <c r="L348" s="9" t="s">
        <v>280</v>
      </c>
      <c r="M348" s="22">
        <v>95.4046</v>
      </c>
      <c r="N348" s="22">
        <v>84.777</v>
      </c>
      <c r="O348" s="22">
        <f t="shared" si="38"/>
        <v>84.777</v>
      </c>
      <c r="P348" s="22">
        <v>26</v>
      </c>
      <c r="Q348" s="22"/>
      <c r="R348" s="22"/>
      <c r="S348" s="22"/>
      <c r="T348" s="22"/>
      <c r="U348" s="22">
        <v>58.777</v>
      </c>
      <c r="V348" s="22"/>
      <c r="W348" s="22"/>
      <c r="X348" s="22"/>
      <c r="Y348" s="22"/>
      <c r="Z348" s="22"/>
      <c r="AA348" s="22"/>
      <c r="AB348" s="17">
        <v>93</v>
      </c>
      <c r="AC348" s="17">
        <v>366</v>
      </c>
      <c r="AD348" s="17">
        <v>9</v>
      </c>
      <c r="AE348" s="17">
        <v>33</v>
      </c>
      <c r="AF348" s="17"/>
      <c r="AG348" s="17"/>
      <c r="AH348" s="17"/>
      <c r="AI348" s="17">
        <v>1</v>
      </c>
      <c r="AJ348" s="16"/>
      <c r="AK348" s="16"/>
      <c r="AL348" s="16"/>
      <c r="AM348" s="16"/>
      <c r="AN348" s="16"/>
      <c r="AO348" s="16"/>
      <c r="AP348" s="17" t="s">
        <v>1570</v>
      </c>
      <c r="AQ348" s="17" t="s">
        <v>1573</v>
      </c>
      <c r="AR348" s="9"/>
      <c r="AS348" s="49" t="s">
        <v>1606</v>
      </c>
      <c r="AT348" s="50"/>
      <c r="AU348" s="56" t="s">
        <v>1607</v>
      </c>
    </row>
    <row r="349" s="1" customFormat="1" ht="30" customHeight="1" spans="1:47">
      <c r="A349" s="16">
        <v>333</v>
      </c>
      <c r="B349" s="16" t="s">
        <v>58</v>
      </c>
      <c r="C349" s="17" t="s">
        <v>150</v>
      </c>
      <c r="D349" s="17" t="s">
        <v>552</v>
      </c>
      <c r="E349" s="17" t="s">
        <v>1608</v>
      </c>
      <c r="F349" s="17" t="s">
        <v>125</v>
      </c>
      <c r="G349" s="16" t="s">
        <v>62</v>
      </c>
      <c r="H349" s="16" t="s">
        <v>27</v>
      </c>
      <c r="I349" s="16">
        <v>1</v>
      </c>
      <c r="J349" s="16">
        <v>1.226</v>
      </c>
      <c r="K349" s="19" t="s">
        <v>1609</v>
      </c>
      <c r="L349" s="9" t="s">
        <v>280</v>
      </c>
      <c r="M349" s="22">
        <v>28.6394</v>
      </c>
      <c r="N349" s="22">
        <v>22.1275</v>
      </c>
      <c r="O349" s="22">
        <f t="shared" si="38"/>
        <v>22.1275</v>
      </c>
      <c r="P349" s="22">
        <v>8</v>
      </c>
      <c r="Q349" s="22"/>
      <c r="R349" s="22"/>
      <c r="S349" s="22"/>
      <c r="T349" s="22"/>
      <c r="U349" s="22">
        <v>14.1275</v>
      </c>
      <c r="V349" s="22"/>
      <c r="W349" s="22"/>
      <c r="X349" s="22"/>
      <c r="Y349" s="22"/>
      <c r="Z349" s="22"/>
      <c r="AA349" s="22"/>
      <c r="AB349" s="17">
        <v>50</v>
      </c>
      <c r="AC349" s="17">
        <v>225</v>
      </c>
      <c r="AD349" s="17">
        <v>4</v>
      </c>
      <c r="AE349" s="17">
        <v>18</v>
      </c>
      <c r="AF349" s="17"/>
      <c r="AG349" s="17"/>
      <c r="AH349" s="17"/>
      <c r="AI349" s="17">
        <v>1</v>
      </c>
      <c r="AJ349" s="16"/>
      <c r="AK349" s="16"/>
      <c r="AL349" s="16"/>
      <c r="AM349" s="16"/>
      <c r="AN349" s="16"/>
      <c r="AO349" s="16"/>
      <c r="AP349" s="17" t="s">
        <v>1570</v>
      </c>
      <c r="AQ349" s="17" t="s">
        <v>1573</v>
      </c>
      <c r="AR349" s="9"/>
      <c r="AS349" s="49" t="s">
        <v>1610</v>
      </c>
      <c r="AT349" s="50"/>
      <c r="AU349" s="56" t="s">
        <v>1611</v>
      </c>
    </row>
    <row r="350" s="1" customFormat="1" ht="30" customHeight="1" spans="1:47">
      <c r="A350" s="16">
        <v>334</v>
      </c>
      <c r="B350" s="16" t="s">
        <v>58</v>
      </c>
      <c r="C350" s="17" t="s">
        <v>333</v>
      </c>
      <c r="D350" s="17" t="s">
        <v>428</v>
      </c>
      <c r="E350" s="17" t="s">
        <v>1612</v>
      </c>
      <c r="F350" s="17" t="s">
        <v>125</v>
      </c>
      <c r="G350" s="16" t="s">
        <v>62</v>
      </c>
      <c r="H350" s="16" t="s">
        <v>27</v>
      </c>
      <c r="I350" s="16">
        <v>1</v>
      </c>
      <c r="J350" s="16">
        <v>2.866</v>
      </c>
      <c r="K350" s="19" t="s">
        <v>1613</v>
      </c>
      <c r="L350" s="9" t="s">
        <v>280</v>
      </c>
      <c r="M350" s="22">
        <v>52.6838</v>
      </c>
      <c r="N350" s="22">
        <v>45.18532</v>
      </c>
      <c r="O350" s="22">
        <f t="shared" si="38"/>
        <v>45.1853</v>
      </c>
      <c r="P350" s="22">
        <v>14</v>
      </c>
      <c r="Q350" s="22"/>
      <c r="R350" s="22"/>
      <c r="S350" s="22"/>
      <c r="T350" s="22"/>
      <c r="U350" s="22">
        <v>31.1853</v>
      </c>
      <c r="V350" s="22"/>
      <c r="W350" s="22"/>
      <c r="X350" s="22"/>
      <c r="Y350" s="22"/>
      <c r="Z350" s="22"/>
      <c r="AA350" s="22"/>
      <c r="AB350" s="17">
        <v>60</v>
      </c>
      <c r="AC350" s="17">
        <v>210</v>
      </c>
      <c r="AD350" s="17">
        <v>13</v>
      </c>
      <c r="AE350" s="17">
        <v>40</v>
      </c>
      <c r="AF350" s="17"/>
      <c r="AG350" s="17"/>
      <c r="AH350" s="17">
        <v>1</v>
      </c>
      <c r="AI350" s="17"/>
      <c r="AJ350" s="16"/>
      <c r="AK350" s="16"/>
      <c r="AL350" s="16"/>
      <c r="AM350" s="16"/>
      <c r="AN350" s="16"/>
      <c r="AO350" s="16"/>
      <c r="AP350" s="17" t="s">
        <v>1570</v>
      </c>
      <c r="AQ350" s="17" t="s">
        <v>1573</v>
      </c>
      <c r="AR350" s="9"/>
      <c r="AS350" s="49" t="s">
        <v>1614</v>
      </c>
      <c r="AT350" s="50"/>
      <c r="AU350" s="56" t="s">
        <v>1615</v>
      </c>
    </row>
    <row r="351" s="1" customFormat="1" ht="30" customHeight="1" spans="1:47">
      <c r="A351" s="16">
        <v>335</v>
      </c>
      <c r="B351" s="16" t="s">
        <v>58</v>
      </c>
      <c r="C351" s="17" t="s">
        <v>333</v>
      </c>
      <c r="D351" s="17" t="s">
        <v>428</v>
      </c>
      <c r="E351" s="17" t="s">
        <v>1616</v>
      </c>
      <c r="F351" s="17" t="s">
        <v>125</v>
      </c>
      <c r="G351" s="16" t="s">
        <v>62</v>
      </c>
      <c r="H351" s="16" t="s">
        <v>27</v>
      </c>
      <c r="I351" s="16">
        <v>1</v>
      </c>
      <c r="J351" s="16">
        <v>2.161</v>
      </c>
      <c r="K351" s="19" t="s">
        <v>1617</v>
      </c>
      <c r="L351" s="9" t="s">
        <v>280</v>
      </c>
      <c r="M351" s="22">
        <v>40.5591</v>
      </c>
      <c r="N351" s="22">
        <v>32.159542</v>
      </c>
      <c r="O351" s="22">
        <f t="shared" si="38"/>
        <v>32.1595</v>
      </c>
      <c r="P351" s="22">
        <v>11</v>
      </c>
      <c r="Q351" s="22"/>
      <c r="R351" s="22"/>
      <c r="S351" s="22"/>
      <c r="T351" s="22"/>
      <c r="U351" s="22">
        <v>21.1595</v>
      </c>
      <c r="V351" s="22"/>
      <c r="W351" s="22"/>
      <c r="X351" s="22"/>
      <c r="Y351" s="22"/>
      <c r="Z351" s="22"/>
      <c r="AA351" s="22"/>
      <c r="AB351" s="17">
        <v>30</v>
      </c>
      <c r="AC351" s="17">
        <v>125</v>
      </c>
      <c r="AD351" s="17">
        <v>6</v>
      </c>
      <c r="AE351" s="17">
        <v>29</v>
      </c>
      <c r="AF351" s="17"/>
      <c r="AG351" s="17"/>
      <c r="AH351" s="17">
        <v>1</v>
      </c>
      <c r="AI351" s="17"/>
      <c r="AJ351" s="16"/>
      <c r="AK351" s="16"/>
      <c r="AL351" s="16"/>
      <c r="AM351" s="16"/>
      <c r="AN351" s="16"/>
      <c r="AO351" s="16"/>
      <c r="AP351" s="17" t="s">
        <v>1570</v>
      </c>
      <c r="AQ351" s="17" t="s">
        <v>1573</v>
      </c>
      <c r="AR351" s="9"/>
      <c r="AS351" s="49" t="s">
        <v>1618</v>
      </c>
      <c r="AT351" s="50"/>
      <c r="AU351" s="56" t="s">
        <v>1619</v>
      </c>
    </row>
    <row r="352" s="1" customFormat="1" ht="30" customHeight="1" spans="1:47">
      <c r="A352" s="16">
        <v>336</v>
      </c>
      <c r="B352" s="16" t="s">
        <v>58</v>
      </c>
      <c r="C352" s="17" t="s">
        <v>333</v>
      </c>
      <c r="D352" s="17" t="s">
        <v>1620</v>
      </c>
      <c r="E352" s="17" t="s">
        <v>1621</v>
      </c>
      <c r="F352" s="17" t="s">
        <v>125</v>
      </c>
      <c r="G352" s="16" t="s">
        <v>62</v>
      </c>
      <c r="H352" s="16" t="s">
        <v>27</v>
      </c>
      <c r="I352" s="16">
        <v>1</v>
      </c>
      <c r="J352" s="16">
        <v>3.516</v>
      </c>
      <c r="K352" s="19" t="s">
        <v>1622</v>
      </c>
      <c r="L352" s="9" t="s">
        <v>280</v>
      </c>
      <c r="M352" s="22">
        <v>59.5523</v>
      </c>
      <c r="N352" s="22">
        <v>49.1366</v>
      </c>
      <c r="O352" s="22">
        <f t="shared" si="38"/>
        <v>49.1331</v>
      </c>
      <c r="P352" s="22">
        <v>16</v>
      </c>
      <c r="Q352" s="22"/>
      <c r="R352" s="22"/>
      <c r="S352" s="22"/>
      <c r="T352" s="22"/>
      <c r="U352" s="22">
        <v>33.1331</v>
      </c>
      <c r="V352" s="22"/>
      <c r="W352" s="22"/>
      <c r="X352" s="22"/>
      <c r="Y352" s="22"/>
      <c r="Z352" s="22"/>
      <c r="AA352" s="22"/>
      <c r="AB352" s="17">
        <v>50</v>
      </c>
      <c r="AC352" s="17">
        <v>195</v>
      </c>
      <c r="AD352" s="17">
        <v>5</v>
      </c>
      <c r="AE352" s="17">
        <v>16</v>
      </c>
      <c r="AF352" s="17"/>
      <c r="AG352" s="17"/>
      <c r="AH352" s="17">
        <v>1</v>
      </c>
      <c r="AI352" s="17"/>
      <c r="AJ352" s="16"/>
      <c r="AK352" s="16"/>
      <c r="AL352" s="16"/>
      <c r="AM352" s="16"/>
      <c r="AN352" s="16"/>
      <c r="AO352" s="16"/>
      <c r="AP352" s="17" t="s">
        <v>1570</v>
      </c>
      <c r="AQ352" s="17" t="s">
        <v>1573</v>
      </c>
      <c r="AR352" s="9"/>
      <c r="AS352" s="49" t="s">
        <v>1623</v>
      </c>
      <c r="AT352" s="50"/>
      <c r="AU352" s="56" t="s">
        <v>1624</v>
      </c>
    </row>
    <row r="353" s="1" customFormat="1" ht="30" customHeight="1" spans="1:47">
      <c r="A353" s="16">
        <v>337</v>
      </c>
      <c r="B353" s="16" t="s">
        <v>58</v>
      </c>
      <c r="C353" s="17" t="s">
        <v>136</v>
      </c>
      <c r="D353" s="17" t="s">
        <v>296</v>
      </c>
      <c r="E353" s="17" t="s">
        <v>1625</v>
      </c>
      <c r="F353" s="17" t="s">
        <v>125</v>
      </c>
      <c r="G353" s="16" t="s">
        <v>62</v>
      </c>
      <c r="H353" s="16" t="s">
        <v>27</v>
      </c>
      <c r="I353" s="16">
        <v>1</v>
      </c>
      <c r="J353" s="16">
        <v>2.95</v>
      </c>
      <c r="K353" s="19" t="s">
        <v>1626</v>
      </c>
      <c r="L353" s="9" t="s">
        <v>280</v>
      </c>
      <c r="M353" s="22">
        <v>50.82</v>
      </c>
      <c r="N353" s="22">
        <v>44.4393</v>
      </c>
      <c r="O353" s="22">
        <f t="shared" si="38"/>
        <v>44.6732</v>
      </c>
      <c r="P353" s="22">
        <v>14</v>
      </c>
      <c r="Q353" s="22"/>
      <c r="R353" s="22"/>
      <c r="S353" s="22"/>
      <c r="T353" s="22"/>
      <c r="U353" s="22">
        <v>30.6732</v>
      </c>
      <c r="V353" s="22"/>
      <c r="W353" s="22"/>
      <c r="X353" s="22"/>
      <c r="Y353" s="22"/>
      <c r="Z353" s="22"/>
      <c r="AA353" s="22"/>
      <c r="AB353" s="17">
        <v>280</v>
      </c>
      <c r="AC353" s="17">
        <v>1060</v>
      </c>
      <c r="AD353" s="17">
        <v>45</v>
      </c>
      <c r="AE353" s="17">
        <v>180</v>
      </c>
      <c r="AF353" s="17"/>
      <c r="AG353" s="17"/>
      <c r="AH353" s="17"/>
      <c r="AI353" s="17">
        <v>1</v>
      </c>
      <c r="AJ353" s="16"/>
      <c r="AK353" s="16"/>
      <c r="AL353" s="16"/>
      <c r="AM353" s="16"/>
      <c r="AN353" s="16"/>
      <c r="AO353" s="16"/>
      <c r="AP353" s="17" t="s">
        <v>1570</v>
      </c>
      <c r="AQ353" s="17" t="s">
        <v>1573</v>
      </c>
      <c r="AR353" s="9"/>
      <c r="AS353" s="49" t="s">
        <v>1627</v>
      </c>
      <c r="AT353" s="50"/>
      <c r="AU353" s="56" t="s">
        <v>1628</v>
      </c>
    </row>
    <row r="354" s="1" customFormat="1" ht="30" customHeight="1" spans="1:47">
      <c r="A354" s="16">
        <v>338</v>
      </c>
      <c r="B354" s="16" t="s">
        <v>58</v>
      </c>
      <c r="C354" s="17" t="s">
        <v>136</v>
      </c>
      <c r="D354" s="17" t="s">
        <v>1629</v>
      </c>
      <c r="E354" s="17" t="s">
        <v>1630</v>
      </c>
      <c r="F354" s="17" t="s">
        <v>125</v>
      </c>
      <c r="G354" s="16" t="s">
        <v>62</v>
      </c>
      <c r="H354" s="16" t="s">
        <v>27</v>
      </c>
      <c r="I354" s="16">
        <v>1</v>
      </c>
      <c r="J354" s="16">
        <v>2.43</v>
      </c>
      <c r="K354" s="19" t="s">
        <v>1631</v>
      </c>
      <c r="L354" s="9" t="s">
        <v>280</v>
      </c>
      <c r="M354" s="22">
        <v>115.92</v>
      </c>
      <c r="N354" s="22">
        <v>103.380174</v>
      </c>
      <c r="O354" s="22">
        <f t="shared" si="38"/>
        <v>103.380174</v>
      </c>
      <c r="P354" s="22">
        <v>31.380174</v>
      </c>
      <c r="Q354" s="22"/>
      <c r="R354" s="22"/>
      <c r="S354" s="22"/>
      <c r="T354" s="22"/>
      <c r="U354" s="22">
        <v>72</v>
      </c>
      <c r="V354" s="22"/>
      <c r="W354" s="22"/>
      <c r="X354" s="22"/>
      <c r="Y354" s="22"/>
      <c r="Z354" s="22"/>
      <c r="AA354" s="22"/>
      <c r="AB354" s="17">
        <v>462</v>
      </c>
      <c r="AC354" s="17">
        <v>1895</v>
      </c>
      <c r="AD354" s="17">
        <v>182</v>
      </c>
      <c r="AE354" s="17">
        <v>806</v>
      </c>
      <c r="AF354" s="17"/>
      <c r="AG354" s="17"/>
      <c r="AH354" s="17"/>
      <c r="AI354" s="17">
        <v>1</v>
      </c>
      <c r="AJ354" s="16"/>
      <c r="AK354" s="16"/>
      <c r="AL354" s="16"/>
      <c r="AM354" s="16"/>
      <c r="AN354" s="16"/>
      <c r="AO354" s="16"/>
      <c r="AP354" s="17" t="s">
        <v>1570</v>
      </c>
      <c r="AQ354" s="17" t="s">
        <v>1573</v>
      </c>
      <c r="AR354" s="9"/>
      <c r="AS354" s="49" t="s">
        <v>1632</v>
      </c>
      <c r="AT354" s="50"/>
      <c r="AU354" s="56" t="s">
        <v>1633</v>
      </c>
    </row>
    <row r="355" s="1" customFormat="1" ht="30" customHeight="1" spans="1:47">
      <c r="A355" s="16">
        <v>339</v>
      </c>
      <c r="B355" s="16" t="s">
        <v>58</v>
      </c>
      <c r="C355" s="17" t="s">
        <v>136</v>
      </c>
      <c r="D355" s="17" t="s">
        <v>511</v>
      </c>
      <c r="E355" s="17" t="s">
        <v>1634</v>
      </c>
      <c r="F355" s="17" t="s">
        <v>125</v>
      </c>
      <c r="G355" s="16" t="s">
        <v>62</v>
      </c>
      <c r="H355" s="16" t="s">
        <v>27</v>
      </c>
      <c r="I355" s="16">
        <v>1</v>
      </c>
      <c r="J355" s="16">
        <v>3.806</v>
      </c>
      <c r="K355" s="19" t="s">
        <v>1635</v>
      </c>
      <c r="L355" s="9" t="s">
        <v>280</v>
      </c>
      <c r="M355" s="22">
        <v>20.09</v>
      </c>
      <c r="N355" s="22">
        <v>19.2199</v>
      </c>
      <c r="O355" s="22">
        <f t="shared" si="38"/>
        <v>19.2199</v>
      </c>
      <c r="P355" s="22">
        <v>6.2199</v>
      </c>
      <c r="Q355" s="22"/>
      <c r="R355" s="22"/>
      <c r="S355" s="22"/>
      <c r="T355" s="22"/>
      <c r="U355" s="22">
        <v>13</v>
      </c>
      <c r="V355" s="22"/>
      <c r="W355" s="22"/>
      <c r="X355" s="22"/>
      <c r="Y355" s="22"/>
      <c r="Z355" s="22"/>
      <c r="AA355" s="22"/>
      <c r="AB355" s="17">
        <v>607</v>
      </c>
      <c r="AC355" s="17">
        <v>2430</v>
      </c>
      <c r="AD355" s="17">
        <v>101</v>
      </c>
      <c r="AE355" s="17">
        <v>438</v>
      </c>
      <c r="AF355" s="17"/>
      <c r="AG355" s="17"/>
      <c r="AH355" s="17"/>
      <c r="AI355" s="17">
        <v>1</v>
      </c>
      <c r="AJ355" s="16"/>
      <c r="AK355" s="16"/>
      <c r="AL355" s="16"/>
      <c r="AM355" s="16"/>
      <c r="AN355" s="16"/>
      <c r="AO355" s="16"/>
      <c r="AP355" s="17" t="s">
        <v>1570</v>
      </c>
      <c r="AQ355" s="17" t="s">
        <v>1573</v>
      </c>
      <c r="AR355" s="9"/>
      <c r="AS355" s="49" t="s">
        <v>1636</v>
      </c>
      <c r="AT355" s="50"/>
      <c r="AU355" s="56" t="s">
        <v>1637</v>
      </c>
    </row>
    <row r="356" s="1" customFormat="1" ht="30" customHeight="1" spans="1:47">
      <c r="A356" s="16">
        <v>340</v>
      </c>
      <c r="B356" s="16" t="s">
        <v>58</v>
      </c>
      <c r="C356" s="17" t="s">
        <v>602</v>
      </c>
      <c r="D356" s="17" t="s">
        <v>619</v>
      </c>
      <c r="E356" s="17" t="s">
        <v>1638</v>
      </c>
      <c r="F356" s="17" t="s">
        <v>125</v>
      </c>
      <c r="G356" s="16" t="s">
        <v>62</v>
      </c>
      <c r="H356" s="16" t="s">
        <v>27</v>
      </c>
      <c r="I356" s="16">
        <v>1</v>
      </c>
      <c r="J356" s="16">
        <v>7.762</v>
      </c>
      <c r="K356" s="19" t="s">
        <v>1639</v>
      </c>
      <c r="L356" s="9" t="s">
        <v>280</v>
      </c>
      <c r="M356" s="22">
        <v>121.8289</v>
      </c>
      <c r="N356" s="20">
        <v>80.3682</v>
      </c>
      <c r="O356" s="22">
        <f t="shared" si="38"/>
        <v>80.3682</v>
      </c>
      <c r="P356" s="22">
        <v>31</v>
      </c>
      <c r="Q356" s="22"/>
      <c r="R356" s="22"/>
      <c r="S356" s="22"/>
      <c r="T356" s="22"/>
      <c r="U356" s="22">
        <v>49.3682</v>
      </c>
      <c r="V356" s="22"/>
      <c r="W356" s="22"/>
      <c r="X356" s="22"/>
      <c r="Y356" s="22"/>
      <c r="Z356" s="22"/>
      <c r="AA356" s="22"/>
      <c r="AB356" s="17">
        <v>320</v>
      </c>
      <c r="AC356" s="17">
        <v>1500</v>
      </c>
      <c r="AD356" s="17">
        <v>220</v>
      </c>
      <c r="AE356" s="17">
        <v>1155</v>
      </c>
      <c r="AF356" s="17"/>
      <c r="AG356" s="17"/>
      <c r="AH356" s="17"/>
      <c r="AI356" s="17">
        <v>1</v>
      </c>
      <c r="AJ356" s="16"/>
      <c r="AK356" s="16"/>
      <c r="AL356" s="16"/>
      <c r="AM356" s="16"/>
      <c r="AN356" s="16"/>
      <c r="AO356" s="16"/>
      <c r="AP356" s="17" t="s">
        <v>1570</v>
      </c>
      <c r="AQ356" s="17" t="s">
        <v>1573</v>
      </c>
      <c r="AR356" s="9"/>
      <c r="AS356" s="49" t="s">
        <v>1640</v>
      </c>
      <c r="AT356" s="50"/>
      <c r="AU356" s="56" t="s">
        <v>1641</v>
      </c>
    </row>
    <row r="357" s="1" customFormat="1" ht="30" customHeight="1" spans="1:47">
      <c r="A357" s="16">
        <v>341</v>
      </c>
      <c r="B357" s="16" t="s">
        <v>58</v>
      </c>
      <c r="C357" s="17" t="s">
        <v>602</v>
      </c>
      <c r="D357" s="17" t="s">
        <v>1642</v>
      </c>
      <c r="E357" s="17" t="s">
        <v>1643</v>
      </c>
      <c r="F357" s="17" t="s">
        <v>125</v>
      </c>
      <c r="G357" s="16" t="s">
        <v>62</v>
      </c>
      <c r="H357" s="16" t="s">
        <v>27</v>
      </c>
      <c r="I357" s="16">
        <v>1</v>
      </c>
      <c r="J357" s="16">
        <v>4.85</v>
      </c>
      <c r="K357" s="19" t="s">
        <v>1644</v>
      </c>
      <c r="L357" s="9" t="s">
        <v>280</v>
      </c>
      <c r="M357" s="22">
        <v>230.5123</v>
      </c>
      <c r="N357" s="20">
        <v>182.9317</v>
      </c>
      <c r="O357" s="22">
        <f t="shared" si="38"/>
        <v>182.9317</v>
      </c>
      <c r="P357" s="22">
        <v>64</v>
      </c>
      <c r="Q357" s="22"/>
      <c r="R357" s="22"/>
      <c r="S357" s="22"/>
      <c r="T357" s="22"/>
      <c r="U357" s="22">
        <v>118.9317</v>
      </c>
      <c r="V357" s="22"/>
      <c r="W357" s="22"/>
      <c r="X357" s="22"/>
      <c r="Y357" s="22"/>
      <c r="Z357" s="22"/>
      <c r="AA357" s="22"/>
      <c r="AB357" s="17">
        <v>405</v>
      </c>
      <c r="AC357" s="17">
        <v>2186</v>
      </c>
      <c r="AD357" s="17">
        <v>272</v>
      </c>
      <c r="AE357" s="17">
        <v>1535</v>
      </c>
      <c r="AF357" s="17"/>
      <c r="AG357" s="17"/>
      <c r="AH357" s="17"/>
      <c r="AI357" s="17">
        <v>1</v>
      </c>
      <c r="AJ357" s="16"/>
      <c r="AK357" s="16"/>
      <c r="AL357" s="16"/>
      <c r="AM357" s="16"/>
      <c r="AN357" s="16"/>
      <c r="AO357" s="16"/>
      <c r="AP357" s="17" t="s">
        <v>1570</v>
      </c>
      <c r="AQ357" s="17" t="s">
        <v>1573</v>
      </c>
      <c r="AR357" s="9"/>
      <c r="AS357" s="49" t="s">
        <v>1645</v>
      </c>
      <c r="AT357" s="50"/>
      <c r="AU357" s="56" t="s">
        <v>1646</v>
      </c>
    </row>
    <row r="358" s="1" customFormat="1" ht="30" customHeight="1" spans="1:47">
      <c r="A358" s="16">
        <v>342</v>
      </c>
      <c r="B358" s="16" t="s">
        <v>58</v>
      </c>
      <c r="C358" s="17" t="s">
        <v>602</v>
      </c>
      <c r="D358" s="17" t="s">
        <v>614</v>
      </c>
      <c r="E358" s="17" t="s">
        <v>1647</v>
      </c>
      <c r="F358" s="17" t="s">
        <v>125</v>
      </c>
      <c r="G358" s="16" t="s">
        <v>62</v>
      </c>
      <c r="H358" s="16" t="s">
        <v>27</v>
      </c>
      <c r="I358" s="16">
        <v>1</v>
      </c>
      <c r="J358" s="16">
        <v>2.37</v>
      </c>
      <c r="K358" s="19" t="s">
        <v>1648</v>
      </c>
      <c r="L358" s="9" t="s">
        <v>280</v>
      </c>
      <c r="M358" s="22">
        <v>88.6502</v>
      </c>
      <c r="N358" s="20">
        <v>67.49612</v>
      </c>
      <c r="O358" s="22">
        <f t="shared" si="38"/>
        <v>67.4961</v>
      </c>
      <c r="P358" s="22">
        <v>22</v>
      </c>
      <c r="Q358" s="22"/>
      <c r="R358" s="22"/>
      <c r="S358" s="22"/>
      <c r="T358" s="22"/>
      <c r="U358" s="22">
        <v>45.4961</v>
      </c>
      <c r="V358" s="22"/>
      <c r="W358" s="22"/>
      <c r="X358" s="22"/>
      <c r="Y358" s="22"/>
      <c r="Z358" s="22"/>
      <c r="AA358" s="22"/>
      <c r="AB358" s="17">
        <v>117</v>
      </c>
      <c r="AC358" s="17">
        <v>681</v>
      </c>
      <c r="AD358" s="17">
        <v>70</v>
      </c>
      <c r="AE358" s="17">
        <v>310</v>
      </c>
      <c r="AF358" s="17"/>
      <c r="AG358" s="17"/>
      <c r="AH358" s="17"/>
      <c r="AI358" s="17">
        <v>1</v>
      </c>
      <c r="AJ358" s="16"/>
      <c r="AK358" s="16"/>
      <c r="AL358" s="16"/>
      <c r="AM358" s="16"/>
      <c r="AN358" s="16"/>
      <c r="AO358" s="16"/>
      <c r="AP358" s="17" t="s">
        <v>1570</v>
      </c>
      <c r="AQ358" s="17" t="s">
        <v>1573</v>
      </c>
      <c r="AR358" s="9"/>
      <c r="AS358" s="49" t="s">
        <v>1649</v>
      </c>
      <c r="AT358" s="50"/>
      <c r="AU358" s="56" t="s">
        <v>1650</v>
      </c>
    </row>
    <row r="359" s="1" customFormat="1" ht="30" customHeight="1" spans="1:47">
      <c r="A359" s="16">
        <v>343</v>
      </c>
      <c r="B359" s="16" t="s">
        <v>58</v>
      </c>
      <c r="C359" s="17" t="s">
        <v>602</v>
      </c>
      <c r="D359" s="17" t="s">
        <v>1059</v>
      </c>
      <c r="E359" s="17" t="s">
        <v>1651</v>
      </c>
      <c r="F359" s="17" t="s">
        <v>125</v>
      </c>
      <c r="G359" s="16" t="s">
        <v>62</v>
      </c>
      <c r="H359" s="16" t="s">
        <v>27</v>
      </c>
      <c r="I359" s="16">
        <v>1</v>
      </c>
      <c r="J359" s="16">
        <v>2.786</v>
      </c>
      <c r="K359" s="19" t="s">
        <v>1652</v>
      </c>
      <c r="L359" s="9" t="s">
        <v>280</v>
      </c>
      <c r="M359" s="22">
        <v>66.7296</v>
      </c>
      <c r="N359" s="20">
        <v>45.08612</v>
      </c>
      <c r="O359" s="22">
        <f t="shared" si="38"/>
        <v>45.0861</v>
      </c>
      <c r="P359" s="22">
        <v>16</v>
      </c>
      <c r="Q359" s="22"/>
      <c r="R359" s="22"/>
      <c r="S359" s="22"/>
      <c r="T359" s="22"/>
      <c r="U359" s="22">
        <v>29.0861</v>
      </c>
      <c r="V359" s="22"/>
      <c r="W359" s="22"/>
      <c r="X359" s="22"/>
      <c r="Y359" s="22"/>
      <c r="Z359" s="22"/>
      <c r="AA359" s="22"/>
      <c r="AB359" s="17">
        <v>202</v>
      </c>
      <c r="AC359" s="17">
        <v>770</v>
      </c>
      <c r="AD359" s="17">
        <v>52</v>
      </c>
      <c r="AE359" s="17">
        <v>215</v>
      </c>
      <c r="AF359" s="17"/>
      <c r="AG359" s="17"/>
      <c r="AH359" s="17">
        <v>1</v>
      </c>
      <c r="AI359" s="17"/>
      <c r="AJ359" s="16"/>
      <c r="AK359" s="16"/>
      <c r="AL359" s="16"/>
      <c r="AM359" s="16"/>
      <c r="AN359" s="16"/>
      <c r="AO359" s="16"/>
      <c r="AP359" s="17" t="s">
        <v>1570</v>
      </c>
      <c r="AQ359" s="17" t="s">
        <v>1573</v>
      </c>
      <c r="AR359" s="9"/>
      <c r="AS359" s="49" t="s">
        <v>1653</v>
      </c>
      <c r="AT359" s="50"/>
      <c r="AU359" s="56" t="s">
        <v>1654</v>
      </c>
    </row>
    <row r="360" s="1" customFormat="1" ht="30" customHeight="1" spans="1:47">
      <c r="A360" s="16">
        <v>344</v>
      </c>
      <c r="B360" s="16" t="s">
        <v>58</v>
      </c>
      <c r="C360" s="17" t="s">
        <v>602</v>
      </c>
      <c r="D360" s="17" t="s">
        <v>624</v>
      </c>
      <c r="E360" s="17" t="s">
        <v>1655</v>
      </c>
      <c r="F360" s="17" t="s">
        <v>125</v>
      </c>
      <c r="G360" s="16" t="s">
        <v>62</v>
      </c>
      <c r="H360" s="16" t="s">
        <v>27</v>
      </c>
      <c r="I360" s="16">
        <v>1</v>
      </c>
      <c r="J360" s="16">
        <v>0</v>
      </c>
      <c r="K360" s="19" t="s">
        <v>1656</v>
      </c>
      <c r="L360" s="9" t="s">
        <v>280</v>
      </c>
      <c r="M360" s="22">
        <v>9</v>
      </c>
      <c r="N360" s="20">
        <v>12.36459</v>
      </c>
      <c r="O360" s="22">
        <f t="shared" si="38"/>
        <v>12.36459</v>
      </c>
      <c r="P360" s="22">
        <v>6.36459</v>
      </c>
      <c r="Q360" s="22"/>
      <c r="R360" s="22"/>
      <c r="S360" s="22"/>
      <c r="T360" s="22"/>
      <c r="U360" s="22">
        <v>6</v>
      </c>
      <c r="V360" s="22"/>
      <c r="W360" s="22"/>
      <c r="X360" s="22"/>
      <c r="Y360" s="22"/>
      <c r="Z360" s="22"/>
      <c r="AA360" s="22"/>
      <c r="AB360" s="17">
        <v>432</v>
      </c>
      <c r="AC360" s="17">
        <v>1844</v>
      </c>
      <c r="AD360" s="17">
        <v>166</v>
      </c>
      <c r="AE360" s="17">
        <v>1011</v>
      </c>
      <c r="AF360" s="17"/>
      <c r="AG360" s="17"/>
      <c r="AH360" s="17"/>
      <c r="AI360" s="17">
        <v>1</v>
      </c>
      <c r="AJ360" s="16"/>
      <c r="AK360" s="16"/>
      <c r="AL360" s="16"/>
      <c r="AM360" s="16"/>
      <c r="AN360" s="16"/>
      <c r="AO360" s="16"/>
      <c r="AP360" s="17" t="s">
        <v>1570</v>
      </c>
      <c r="AQ360" s="17" t="s">
        <v>1573</v>
      </c>
      <c r="AR360" s="9"/>
      <c r="AS360" s="49" t="s">
        <v>1657</v>
      </c>
      <c r="AT360" s="50"/>
      <c r="AU360" s="56" t="s">
        <v>1658</v>
      </c>
    </row>
    <row r="361" s="1" customFormat="1" ht="30" customHeight="1" spans="1:47">
      <c r="A361" s="16">
        <v>345</v>
      </c>
      <c r="B361" s="16" t="s">
        <v>58</v>
      </c>
      <c r="C361" s="17" t="s">
        <v>75</v>
      </c>
      <c r="D361" s="17" t="s">
        <v>251</v>
      </c>
      <c r="E361" s="17" t="s">
        <v>1659</v>
      </c>
      <c r="F361" s="17" t="s">
        <v>125</v>
      </c>
      <c r="G361" s="16" t="s">
        <v>62</v>
      </c>
      <c r="H361" s="16" t="s">
        <v>27</v>
      </c>
      <c r="I361" s="16">
        <v>1</v>
      </c>
      <c r="J361" s="16">
        <v>2.245</v>
      </c>
      <c r="K361" s="19" t="s">
        <v>1660</v>
      </c>
      <c r="L361" s="9" t="s">
        <v>280</v>
      </c>
      <c r="M361" s="22">
        <v>26.06</v>
      </c>
      <c r="N361" s="22">
        <v>22.04238</v>
      </c>
      <c r="O361" s="22">
        <f t="shared" si="38"/>
        <v>22.0423</v>
      </c>
      <c r="P361" s="22">
        <v>7</v>
      </c>
      <c r="Q361" s="22"/>
      <c r="R361" s="22"/>
      <c r="S361" s="22"/>
      <c r="T361" s="22"/>
      <c r="U361" s="22">
        <v>15.0423</v>
      </c>
      <c r="V361" s="22"/>
      <c r="W361" s="22"/>
      <c r="X361" s="22"/>
      <c r="Y361" s="22"/>
      <c r="Z361" s="22"/>
      <c r="AA361" s="22"/>
      <c r="AB361" s="17">
        <v>18</v>
      </c>
      <c r="AC361" s="17">
        <v>77</v>
      </c>
      <c r="AD361" s="17">
        <v>9</v>
      </c>
      <c r="AE361" s="17">
        <v>27</v>
      </c>
      <c r="AF361" s="17"/>
      <c r="AG361" s="17"/>
      <c r="AH361" s="17">
        <v>1</v>
      </c>
      <c r="AI361" s="17"/>
      <c r="AJ361" s="16"/>
      <c r="AK361" s="16"/>
      <c r="AL361" s="16"/>
      <c r="AM361" s="16"/>
      <c r="AN361" s="16"/>
      <c r="AO361" s="16"/>
      <c r="AP361" s="17" t="s">
        <v>1570</v>
      </c>
      <c r="AQ361" s="17" t="s">
        <v>1573</v>
      </c>
      <c r="AR361" s="9"/>
      <c r="AS361" s="49" t="s">
        <v>1661</v>
      </c>
      <c r="AT361" s="50"/>
      <c r="AU361" s="56" t="s">
        <v>1662</v>
      </c>
    </row>
    <row r="362" s="1" customFormat="1" ht="30" customHeight="1" spans="1:47">
      <c r="A362" s="16">
        <v>346</v>
      </c>
      <c r="B362" s="16" t="s">
        <v>58</v>
      </c>
      <c r="C362" s="17" t="s">
        <v>75</v>
      </c>
      <c r="D362" s="17" t="s">
        <v>676</v>
      </c>
      <c r="E362" s="17" t="s">
        <v>1663</v>
      </c>
      <c r="F362" s="17" t="s">
        <v>125</v>
      </c>
      <c r="G362" s="16" t="s">
        <v>62</v>
      </c>
      <c r="H362" s="16" t="s">
        <v>27</v>
      </c>
      <c r="I362" s="16">
        <v>1</v>
      </c>
      <c r="J362" s="16">
        <v>3.288</v>
      </c>
      <c r="K362" s="19" t="s">
        <v>1664</v>
      </c>
      <c r="L362" s="9" t="s">
        <v>280</v>
      </c>
      <c r="M362" s="22">
        <v>50.04</v>
      </c>
      <c r="N362" s="22">
        <v>45.765982</v>
      </c>
      <c r="O362" s="22">
        <f t="shared" si="38"/>
        <v>45.765982</v>
      </c>
      <c r="P362" s="22">
        <v>14.765982</v>
      </c>
      <c r="Q362" s="22"/>
      <c r="R362" s="22"/>
      <c r="S362" s="22"/>
      <c r="T362" s="22"/>
      <c r="U362" s="22">
        <v>31</v>
      </c>
      <c r="V362" s="22"/>
      <c r="W362" s="22"/>
      <c r="X362" s="22"/>
      <c r="Y362" s="22"/>
      <c r="Z362" s="22"/>
      <c r="AA362" s="22"/>
      <c r="AB362" s="17">
        <v>49</v>
      </c>
      <c r="AC362" s="17">
        <v>196</v>
      </c>
      <c r="AD362" s="17">
        <v>15</v>
      </c>
      <c r="AE362" s="17">
        <v>61</v>
      </c>
      <c r="AF362" s="17"/>
      <c r="AG362" s="17"/>
      <c r="AH362" s="17">
        <v>1</v>
      </c>
      <c r="AI362" s="17"/>
      <c r="AJ362" s="16"/>
      <c r="AK362" s="16"/>
      <c r="AL362" s="16"/>
      <c r="AM362" s="16"/>
      <c r="AN362" s="16"/>
      <c r="AO362" s="16"/>
      <c r="AP362" s="17" t="s">
        <v>1570</v>
      </c>
      <c r="AQ362" s="17" t="s">
        <v>1573</v>
      </c>
      <c r="AR362" s="9"/>
      <c r="AS362" s="49" t="s">
        <v>1665</v>
      </c>
      <c r="AT362" s="50"/>
      <c r="AU362" s="56" t="s">
        <v>1666</v>
      </c>
    </row>
    <row r="363" s="1" customFormat="1" ht="30" customHeight="1" spans="1:47">
      <c r="A363" s="16">
        <v>347</v>
      </c>
      <c r="B363" s="16" t="s">
        <v>58</v>
      </c>
      <c r="C363" s="17" t="s">
        <v>75</v>
      </c>
      <c r="D363" s="17" t="s">
        <v>657</v>
      </c>
      <c r="E363" s="17" t="s">
        <v>1667</v>
      </c>
      <c r="F363" s="17" t="s">
        <v>125</v>
      </c>
      <c r="G363" s="16" t="s">
        <v>62</v>
      </c>
      <c r="H363" s="16" t="s">
        <v>27</v>
      </c>
      <c r="I363" s="16">
        <v>1</v>
      </c>
      <c r="J363" s="16">
        <v>1.857</v>
      </c>
      <c r="K363" s="19" t="s">
        <v>1668</v>
      </c>
      <c r="L363" s="9" t="s">
        <v>280</v>
      </c>
      <c r="M363" s="22">
        <v>23.7</v>
      </c>
      <c r="N363" s="22">
        <v>21.3799</v>
      </c>
      <c r="O363" s="22">
        <f t="shared" si="38"/>
        <v>21.3799</v>
      </c>
      <c r="P363" s="22">
        <v>6.3799</v>
      </c>
      <c r="Q363" s="22"/>
      <c r="R363" s="22"/>
      <c r="S363" s="22"/>
      <c r="T363" s="22"/>
      <c r="U363" s="22">
        <v>15</v>
      </c>
      <c r="V363" s="22"/>
      <c r="W363" s="22"/>
      <c r="X363" s="22"/>
      <c r="Y363" s="22"/>
      <c r="Z363" s="22"/>
      <c r="AA363" s="22"/>
      <c r="AB363" s="17">
        <v>46</v>
      </c>
      <c r="AC363" s="17">
        <v>164</v>
      </c>
      <c r="AD363" s="17">
        <v>14</v>
      </c>
      <c r="AE363" s="17">
        <v>42</v>
      </c>
      <c r="AF363" s="17"/>
      <c r="AG363" s="17"/>
      <c r="AH363" s="17">
        <v>1</v>
      </c>
      <c r="AI363" s="17"/>
      <c r="AJ363" s="16"/>
      <c r="AK363" s="16"/>
      <c r="AL363" s="16"/>
      <c r="AM363" s="16"/>
      <c r="AN363" s="16"/>
      <c r="AO363" s="16"/>
      <c r="AP363" s="17" t="s">
        <v>1570</v>
      </c>
      <c r="AQ363" s="17" t="s">
        <v>1573</v>
      </c>
      <c r="AR363" s="9"/>
      <c r="AS363" s="49" t="s">
        <v>1669</v>
      </c>
      <c r="AT363" s="50"/>
      <c r="AU363" s="56" t="s">
        <v>1670</v>
      </c>
    </row>
    <row r="364" s="1" customFormat="1" ht="30" customHeight="1" spans="1:47">
      <c r="A364" s="16">
        <v>348</v>
      </c>
      <c r="B364" s="16" t="s">
        <v>58</v>
      </c>
      <c r="C364" s="17" t="s">
        <v>143</v>
      </c>
      <c r="D364" s="17" t="s">
        <v>440</v>
      </c>
      <c r="E364" s="17" t="s">
        <v>1671</v>
      </c>
      <c r="F364" s="17" t="s">
        <v>125</v>
      </c>
      <c r="G364" s="16" t="s">
        <v>62</v>
      </c>
      <c r="H364" s="16" t="s">
        <v>27</v>
      </c>
      <c r="I364" s="16">
        <v>1</v>
      </c>
      <c r="J364" s="16">
        <v>5.8</v>
      </c>
      <c r="K364" s="19" t="s">
        <v>1672</v>
      </c>
      <c r="L364" s="9" t="s">
        <v>280</v>
      </c>
      <c r="M364" s="22">
        <v>46.853</v>
      </c>
      <c r="N364" s="22">
        <v>42.09136</v>
      </c>
      <c r="O364" s="22">
        <f t="shared" si="38"/>
        <v>42.09136</v>
      </c>
      <c r="P364" s="22">
        <v>13.09136</v>
      </c>
      <c r="Q364" s="22"/>
      <c r="R364" s="22"/>
      <c r="S364" s="22"/>
      <c r="T364" s="22"/>
      <c r="U364" s="22">
        <v>29</v>
      </c>
      <c r="V364" s="22"/>
      <c r="W364" s="22"/>
      <c r="X364" s="22"/>
      <c r="Y364" s="22"/>
      <c r="Z364" s="22"/>
      <c r="AA364" s="22"/>
      <c r="AB364" s="17">
        <v>103</v>
      </c>
      <c r="AC364" s="17">
        <v>480</v>
      </c>
      <c r="AD364" s="17">
        <v>16</v>
      </c>
      <c r="AE364" s="17">
        <v>65</v>
      </c>
      <c r="AF364" s="17"/>
      <c r="AG364" s="17"/>
      <c r="AH364" s="17">
        <v>1</v>
      </c>
      <c r="AI364" s="17"/>
      <c r="AJ364" s="16"/>
      <c r="AK364" s="16"/>
      <c r="AL364" s="16"/>
      <c r="AM364" s="16"/>
      <c r="AN364" s="16"/>
      <c r="AO364" s="16"/>
      <c r="AP364" s="17" t="s">
        <v>1570</v>
      </c>
      <c r="AQ364" s="17" t="s">
        <v>1573</v>
      </c>
      <c r="AR364" s="9"/>
      <c r="AS364" s="49" t="s">
        <v>1673</v>
      </c>
      <c r="AT364" s="50"/>
      <c r="AU364" s="56" t="s">
        <v>1674</v>
      </c>
    </row>
    <row r="365" s="1" customFormat="1" ht="30" customHeight="1" spans="1:47">
      <c r="A365" s="16">
        <v>349</v>
      </c>
      <c r="B365" s="16" t="s">
        <v>58</v>
      </c>
      <c r="C365" s="17" t="s">
        <v>143</v>
      </c>
      <c r="D365" s="17" t="s">
        <v>203</v>
      </c>
      <c r="E365" s="17" t="s">
        <v>1675</v>
      </c>
      <c r="F365" s="17" t="s">
        <v>125</v>
      </c>
      <c r="G365" s="16" t="s">
        <v>62</v>
      </c>
      <c r="H365" s="16" t="s">
        <v>27</v>
      </c>
      <c r="I365" s="16">
        <v>1</v>
      </c>
      <c r="J365" s="16">
        <v>3.255</v>
      </c>
      <c r="K365" s="19" t="s">
        <v>1676</v>
      </c>
      <c r="L365" s="9" t="s">
        <v>280</v>
      </c>
      <c r="M365" s="22">
        <v>31.9402</v>
      </c>
      <c r="N365" s="22">
        <v>27.09136</v>
      </c>
      <c r="O365" s="22">
        <f t="shared" si="38"/>
        <v>27.0913</v>
      </c>
      <c r="P365" s="22">
        <v>8</v>
      </c>
      <c r="Q365" s="22"/>
      <c r="R365" s="22"/>
      <c r="S365" s="22"/>
      <c r="T365" s="22"/>
      <c r="U365" s="22">
        <v>19.0913</v>
      </c>
      <c r="V365" s="22"/>
      <c r="W365" s="22"/>
      <c r="X365" s="22"/>
      <c r="Y365" s="22"/>
      <c r="Z365" s="22"/>
      <c r="AA365" s="22"/>
      <c r="AB365" s="17">
        <v>77</v>
      </c>
      <c r="AC365" s="17">
        <v>318</v>
      </c>
      <c r="AD365" s="17">
        <v>5</v>
      </c>
      <c r="AE365" s="17">
        <v>25</v>
      </c>
      <c r="AF365" s="17"/>
      <c r="AG365" s="17"/>
      <c r="AH365" s="17">
        <v>1</v>
      </c>
      <c r="AI365" s="17"/>
      <c r="AJ365" s="16"/>
      <c r="AK365" s="16"/>
      <c r="AL365" s="16"/>
      <c r="AM365" s="16"/>
      <c r="AN365" s="16"/>
      <c r="AO365" s="16"/>
      <c r="AP365" s="17" t="s">
        <v>1570</v>
      </c>
      <c r="AQ365" s="17" t="s">
        <v>1573</v>
      </c>
      <c r="AR365" s="9"/>
      <c r="AS365" s="49" t="s">
        <v>1677</v>
      </c>
      <c r="AT365" s="50"/>
      <c r="AU365" s="56" t="s">
        <v>1594</v>
      </c>
    </row>
    <row r="366" s="1" customFormat="1" ht="30" customHeight="1" spans="1:47">
      <c r="A366" s="16">
        <v>350</v>
      </c>
      <c r="B366" s="16" t="s">
        <v>58</v>
      </c>
      <c r="C366" s="17" t="s">
        <v>143</v>
      </c>
      <c r="D366" s="17" t="s">
        <v>198</v>
      </c>
      <c r="E366" s="17" t="s">
        <v>1678</v>
      </c>
      <c r="F366" s="17" t="s">
        <v>125</v>
      </c>
      <c r="G366" s="16" t="s">
        <v>62</v>
      </c>
      <c r="H366" s="16" t="s">
        <v>27</v>
      </c>
      <c r="I366" s="16">
        <v>1</v>
      </c>
      <c r="J366" s="16">
        <v>1.08</v>
      </c>
      <c r="K366" s="19" t="s">
        <v>1679</v>
      </c>
      <c r="L366" s="9" t="s">
        <v>280</v>
      </c>
      <c r="M366" s="22">
        <v>17.6198</v>
      </c>
      <c r="N366" s="22">
        <v>16.0332</v>
      </c>
      <c r="O366" s="22">
        <f t="shared" si="38"/>
        <v>16.0332</v>
      </c>
      <c r="P366" s="22">
        <v>5.0332</v>
      </c>
      <c r="Q366" s="22"/>
      <c r="R366" s="22"/>
      <c r="S366" s="22"/>
      <c r="T366" s="22"/>
      <c r="U366" s="22">
        <v>11</v>
      </c>
      <c r="V366" s="22"/>
      <c r="W366" s="22"/>
      <c r="X366" s="22"/>
      <c r="Y366" s="22"/>
      <c r="Z366" s="22"/>
      <c r="AA366" s="22"/>
      <c r="AB366" s="17">
        <v>76</v>
      </c>
      <c r="AC366" s="17">
        <v>345</v>
      </c>
      <c r="AD366" s="17">
        <v>17</v>
      </c>
      <c r="AE366" s="17">
        <v>72</v>
      </c>
      <c r="AF366" s="17"/>
      <c r="AG366" s="17"/>
      <c r="AH366" s="17">
        <v>1</v>
      </c>
      <c r="AI366" s="17"/>
      <c r="AJ366" s="16"/>
      <c r="AK366" s="16"/>
      <c r="AL366" s="16"/>
      <c r="AM366" s="16"/>
      <c r="AN366" s="16"/>
      <c r="AO366" s="16"/>
      <c r="AP366" s="17" t="s">
        <v>1570</v>
      </c>
      <c r="AQ366" s="17" t="s">
        <v>1573</v>
      </c>
      <c r="AR366" s="9"/>
      <c r="AS366" s="49" t="s">
        <v>1680</v>
      </c>
      <c r="AT366" s="50"/>
      <c r="AU366" s="56" t="s">
        <v>1681</v>
      </c>
    </row>
    <row r="367" s="1" customFormat="1" ht="30" customHeight="1" spans="1:47">
      <c r="A367" s="16">
        <v>351</v>
      </c>
      <c r="B367" s="16" t="s">
        <v>58</v>
      </c>
      <c r="C367" s="17" t="s">
        <v>114</v>
      </c>
      <c r="D367" s="17" t="s">
        <v>1337</v>
      </c>
      <c r="E367" s="17" t="s">
        <v>1682</v>
      </c>
      <c r="F367" s="17" t="s">
        <v>125</v>
      </c>
      <c r="G367" s="16" t="s">
        <v>62</v>
      </c>
      <c r="H367" s="16" t="s">
        <v>27</v>
      </c>
      <c r="I367" s="16">
        <v>1</v>
      </c>
      <c r="J367" s="16">
        <v>10.416</v>
      </c>
      <c r="K367" s="19" t="s">
        <v>1683</v>
      </c>
      <c r="L367" s="9" t="s">
        <v>280</v>
      </c>
      <c r="M367" s="22">
        <v>125.89</v>
      </c>
      <c r="N367" s="22">
        <v>110.0332</v>
      </c>
      <c r="O367" s="22">
        <f t="shared" si="38"/>
        <v>110.0332</v>
      </c>
      <c r="P367" s="22">
        <v>34</v>
      </c>
      <c r="Q367" s="22"/>
      <c r="R367" s="22"/>
      <c r="S367" s="22"/>
      <c r="T367" s="22"/>
      <c r="U367" s="22">
        <v>76.0332</v>
      </c>
      <c r="V367" s="22"/>
      <c r="W367" s="22"/>
      <c r="X367" s="22"/>
      <c r="Y367" s="22"/>
      <c r="Z367" s="22"/>
      <c r="AA367" s="22"/>
      <c r="AB367" s="17">
        <v>450</v>
      </c>
      <c r="AC367" s="17">
        <v>1825</v>
      </c>
      <c r="AD367" s="17">
        <v>39</v>
      </c>
      <c r="AE367" s="17">
        <v>117</v>
      </c>
      <c r="AF367" s="17"/>
      <c r="AG367" s="17"/>
      <c r="AH367" s="17">
        <v>1</v>
      </c>
      <c r="AI367" s="17"/>
      <c r="AJ367" s="16"/>
      <c r="AK367" s="16"/>
      <c r="AL367" s="16"/>
      <c r="AM367" s="16"/>
      <c r="AN367" s="16"/>
      <c r="AO367" s="16"/>
      <c r="AP367" s="17" t="s">
        <v>1570</v>
      </c>
      <c r="AQ367" s="17" t="s">
        <v>1573</v>
      </c>
      <c r="AR367" s="9"/>
      <c r="AS367" s="49" t="s">
        <v>1684</v>
      </c>
      <c r="AT367" s="50"/>
      <c r="AU367" s="56" t="s">
        <v>1685</v>
      </c>
    </row>
    <row r="368" s="1" customFormat="1" ht="30" customHeight="1" spans="1:47">
      <c r="A368" s="16">
        <v>352</v>
      </c>
      <c r="B368" s="16" t="s">
        <v>58</v>
      </c>
      <c r="C368" s="17" t="s">
        <v>114</v>
      </c>
      <c r="D368" s="17" t="s">
        <v>467</v>
      </c>
      <c r="E368" s="17" t="s">
        <v>1686</v>
      </c>
      <c r="F368" s="17" t="s">
        <v>125</v>
      </c>
      <c r="G368" s="16" t="s">
        <v>62</v>
      </c>
      <c r="H368" s="16" t="s">
        <v>27</v>
      </c>
      <c r="I368" s="16">
        <v>1</v>
      </c>
      <c r="J368" s="16">
        <v>8.823</v>
      </c>
      <c r="K368" s="19" t="s">
        <v>1687</v>
      </c>
      <c r="L368" s="9" t="s">
        <v>280</v>
      </c>
      <c r="M368" s="22">
        <v>71.74</v>
      </c>
      <c r="N368" s="22">
        <v>63.78102</v>
      </c>
      <c r="O368" s="22">
        <f t="shared" si="38"/>
        <v>63.781</v>
      </c>
      <c r="P368" s="22">
        <v>19</v>
      </c>
      <c r="Q368" s="22"/>
      <c r="R368" s="22"/>
      <c r="S368" s="22"/>
      <c r="T368" s="22"/>
      <c r="U368" s="22">
        <v>44.781</v>
      </c>
      <c r="V368" s="22"/>
      <c r="W368" s="22"/>
      <c r="X368" s="22"/>
      <c r="Y368" s="22"/>
      <c r="Z368" s="22"/>
      <c r="AA368" s="22"/>
      <c r="AB368" s="17">
        <v>243</v>
      </c>
      <c r="AC368" s="17">
        <v>1240</v>
      </c>
      <c r="AD368" s="17">
        <v>108</v>
      </c>
      <c r="AE368" s="17">
        <v>819</v>
      </c>
      <c r="AF368" s="17"/>
      <c r="AG368" s="17"/>
      <c r="AH368" s="17"/>
      <c r="AI368" s="17">
        <v>1</v>
      </c>
      <c r="AJ368" s="16"/>
      <c r="AK368" s="16"/>
      <c r="AL368" s="16"/>
      <c r="AM368" s="16"/>
      <c r="AN368" s="16"/>
      <c r="AO368" s="16"/>
      <c r="AP368" s="17" t="s">
        <v>1570</v>
      </c>
      <c r="AQ368" s="17" t="s">
        <v>1573</v>
      </c>
      <c r="AR368" s="9"/>
      <c r="AS368" s="49" t="s">
        <v>1688</v>
      </c>
      <c r="AT368" s="50"/>
      <c r="AU368" s="56" t="s">
        <v>1689</v>
      </c>
    </row>
    <row r="369" s="1" customFormat="1" ht="30" customHeight="1" spans="1:47">
      <c r="A369" s="16">
        <v>353</v>
      </c>
      <c r="B369" s="16" t="s">
        <v>58</v>
      </c>
      <c r="C369" s="17" t="s">
        <v>265</v>
      </c>
      <c r="D369" s="17" t="s">
        <v>895</v>
      </c>
      <c r="E369" s="17" t="s">
        <v>1690</v>
      </c>
      <c r="F369" s="17" t="s">
        <v>125</v>
      </c>
      <c r="G369" s="16" t="s">
        <v>62</v>
      </c>
      <c r="H369" s="16" t="s">
        <v>27</v>
      </c>
      <c r="I369" s="16">
        <v>1</v>
      </c>
      <c r="J369" s="16">
        <v>12.422</v>
      </c>
      <c r="K369" s="19" t="s">
        <v>1691</v>
      </c>
      <c r="L369" s="9" t="s">
        <v>280</v>
      </c>
      <c r="M369" s="22">
        <v>145.6531</v>
      </c>
      <c r="N369" s="22">
        <v>136.230916</v>
      </c>
      <c r="O369" s="22">
        <f t="shared" si="38"/>
        <v>136.230916</v>
      </c>
      <c r="P369" s="22">
        <v>46.230916</v>
      </c>
      <c r="Q369" s="22"/>
      <c r="R369" s="22"/>
      <c r="S369" s="22"/>
      <c r="T369" s="22"/>
      <c r="U369" s="22">
        <v>90</v>
      </c>
      <c r="V369" s="22"/>
      <c r="W369" s="22"/>
      <c r="X369" s="22"/>
      <c r="Y369" s="22"/>
      <c r="Z369" s="22"/>
      <c r="AA369" s="22"/>
      <c r="AB369" s="17">
        <v>412</v>
      </c>
      <c r="AC369" s="17">
        <v>2000</v>
      </c>
      <c r="AD369" s="17">
        <v>371</v>
      </c>
      <c r="AE369" s="17">
        <v>1561</v>
      </c>
      <c r="AF369" s="17"/>
      <c r="AG369" s="17"/>
      <c r="AH369" s="17"/>
      <c r="AI369" s="17">
        <v>1</v>
      </c>
      <c r="AJ369" s="16"/>
      <c r="AK369" s="16"/>
      <c r="AL369" s="16"/>
      <c r="AM369" s="16"/>
      <c r="AN369" s="16"/>
      <c r="AO369" s="16"/>
      <c r="AP369" s="17" t="s">
        <v>1570</v>
      </c>
      <c r="AQ369" s="17" t="s">
        <v>1573</v>
      </c>
      <c r="AR369" s="9"/>
      <c r="AS369" s="49" t="s">
        <v>1692</v>
      </c>
      <c r="AT369" s="50"/>
      <c r="AU369" s="56" t="s">
        <v>1693</v>
      </c>
    </row>
    <row r="370" s="1" customFormat="1" ht="30" customHeight="1" spans="1:47">
      <c r="A370" s="16">
        <v>354</v>
      </c>
      <c r="B370" s="16" t="s">
        <v>58</v>
      </c>
      <c r="C370" s="17" t="s">
        <v>265</v>
      </c>
      <c r="D370" s="17" t="s">
        <v>1694</v>
      </c>
      <c r="E370" s="17" t="s">
        <v>1695</v>
      </c>
      <c r="F370" s="17" t="s">
        <v>125</v>
      </c>
      <c r="G370" s="16" t="s">
        <v>62</v>
      </c>
      <c r="H370" s="16" t="s">
        <v>27</v>
      </c>
      <c r="I370" s="16">
        <v>1</v>
      </c>
      <c r="J370" s="16">
        <v>6.68</v>
      </c>
      <c r="K370" s="19" t="s">
        <v>1696</v>
      </c>
      <c r="L370" s="9" t="s">
        <v>280</v>
      </c>
      <c r="M370" s="22">
        <v>77.475</v>
      </c>
      <c r="N370" s="22">
        <v>61.04676</v>
      </c>
      <c r="O370" s="22">
        <f t="shared" si="38"/>
        <v>61.0467</v>
      </c>
      <c r="P370" s="22">
        <v>20</v>
      </c>
      <c r="Q370" s="22"/>
      <c r="R370" s="22"/>
      <c r="S370" s="22"/>
      <c r="T370" s="22"/>
      <c r="U370" s="22">
        <v>41.0467</v>
      </c>
      <c r="V370" s="22"/>
      <c r="W370" s="22"/>
      <c r="X370" s="22"/>
      <c r="Y370" s="22"/>
      <c r="Z370" s="22"/>
      <c r="AA370" s="22"/>
      <c r="AB370" s="17">
        <v>72</v>
      </c>
      <c r="AC370" s="17">
        <v>326</v>
      </c>
      <c r="AD370" s="17">
        <v>15</v>
      </c>
      <c r="AE370" s="17">
        <v>57</v>
      </c>
      <c r="AF370" s="17"/>
      <c r="AG370" s="17"/>
      <c r="AH370" s="17">
        <v>1</v>
      </c>
      <c r="AI370" s="17"/>
      <c r="AJ370" s="16"/>
      <c r="AK370" s="16"/>
      <c r="AL370" s="16"/>
      <c r="AM370" s="16"/>
      <c r="AN370" s="16"/>
      <c r="AO370" s="16"/>
      <c r="AP370" s="17" t="s">
        <v>1570</v>
      </c>
      <c r="AQ370" s="17" t="s">
        <v>1573</v>
      </c>
      <c r="AR370" s="9"/>
      <c r="AS370" s="49" t="s">
        <v>1697</v>
      </c>
      <c r="AT370" s="50"/>
      <c r="AU370" s="56" t="s">
        <v>1698</v>
      </c>
    </row>
    <row r="371" s="1" customFormat="1" ht="30" customHeight="1" spans="1:47">
      <c r="A371" s="16">
        <v>355</v>
      </c>
      <c r="B371" s="16" t="s">
        <v>58</v>
      </c>
      <c r="C371" s="17" t="s">
        <v>265</v>
      </c>
      <c r="D371" s="17" t="s">
        <v>1699</v>
      </c>
      <c r="E371" s="17" t="s">
        <v>1700</v>
      </c>
      <c r="F371" s="17" t="s">
        <v>125</v>
      </c>
      <c r="G371" s="16" t="s">
        <v>62</v>
      </c>
      <c r="H371" s="16" t="s">
        <v>27</v>
      </c>
      <c r="I371" s="16">
        <v>1</v>
      </c>
      <c r="J371" s="16">
        <v>3.17</v>
      </c>
      <c r="K371" s="19" t="s">
        <v>1701</v>
      </c>
      <c r="L371" s="9" t="s">
        <v>280</v>
      </c>
      <c r="M371" s="22">
        <v>42.2554</v>
      </c>
      <c r="N371" s="22">
        <v>35.5486</v>
      </c>
      <c r="O371" s="22">
        <f t="shared" si="38"/>
        <v>35.5486</v>
      </c>
      <c r="P371" s="22">
        <v>11</v>
      </c>
      <c r="Q371" s="22"/>
      <c r="R371" s="22"/>
      <c r="S371" s="22"/>
      <c r="T371" s="22"/>
      <c r="U371" s="22">
        <v>24.5486</v>
      </c>
      <c r="V371" s="22"/>
      <c r="W371" s="22"/>
      <c r="X371" s="22"/>
      <c r="Y371" s="22"/>
      <c r="Z371" s="22"/>
      <c r="AA371" s="22"/>
      <c r="AB371" s="17">
        <v>93</v>
      </c>
      <c r="AC371" s="17">
        <v>370</v>
      </c>
      <c r="AD371" s="17">
        <v>54</v>
      </c>
      <c r="AE371" s="17">
        <v>235</v>
      </c>
      <c r="AF371" s="17"/>
      <c r="AG371" s="17"/>
      <c r="AH371" s="17"/>
      <c r="AI371" s="17">
        <v>1</v>
      </c>
      <c r="AJ371" s="16"/>
      <c r="AK371" s="16"/>
      <c r="AL371" s="16"/>
      <c r="AM371" s="16"/>
      <c r="AN371" s="16"/>
      <c r="AO371" s="16"/>
      <c r="AP371" s="17" t="s">
        <v>1570</v>
      </c>
      <c r="AQ371" s="17" t="s">
        <v>1573</v>
      </c>
      <c r="AR371" s="9"/>
      <c r="AS371" s="49" t="s">
        <v>1702</v>
      </c>
      <c r="AT371" s="50"/>
      <c r="AU371" s="56" t="s">
        <v>1703</v>
      </c>
    </row>
    <row r="372" s="1" customFormat="1" ht="30" customHeight="1" spans="1:47">
      <c r="A372" s="16">
        <v>356</v>
      </c>
      <c r="B372" s="16" t="s">
        <v>58</v>
      </c>
      <c r="C372" s="17" t="s">
        <v>265</v>
      </c>
      <c r="D372" s="17" t="s">
        <v>1704</v>
      </c>
      <c r="E372" s="17" t="s">
        <v>1705</v>
      </c>
      <c r="F372" s="17" t="s">
        <v>125</v>
      </c>
      <c r="G372" s="16" t="s">
        <v>62</v>
      </c>
      <c r="H372" s="16" t="s">
        <v>27</v>
      </c>
      <c r="I372" s="16">
        <v>1</v>
      </c>
      <c r="J372" s="16">
        <v>7.24</v>
      </c>
      <c r="K372" s="19" t="s">
        <v>1706</v>
      </c>
      <c r="L372" s="9" t="s">
        <v>280</v>
      </c>
      <c r="M372" s="22">
        <v>57.4637</v>
      </c>
      <c r="N372" s="22">
        <v>50.36692</v>
      </c>
      <c r="O372" s="22">
        <f t="shared" si="38"/>
        <v>50.3669</v>
      </c>
      <c r="P372" s="22">
        <v>15</v>
      </c>
      <c r="Q372" s="22"/>
      <c r="R372" s="22"/>
      <c r="S372" s="22"/>
      <c r="T372" s="22"/>
      <c r="U372" s="22">
        <v>35.3669</v>
      </c>
      <c r="V372" s="22"/>
      <c r="W372" s="22"/>
      <c r="X372" s="22"/>
      <c r="Y372" s="22"/>
      <c r="Z372" s="22"/>
      <c r="AA372" s="22"/>
      <c r="AB372" s="17">
        <v>285</v>
      </c>
      <c r="AC372" s="17">
        <v>1163</v>
      </c>
      <c r="AD372" s="17">
        <v>113</v>
      </c>
      <c r="AE372" s="17">
        <v>508</v>
      </c>
      <c r="AF372" s="17"/>
      <c r="AG372" s="17"/>
      <c r="AH372" s="17"/>
      <c r="AI372" s="17">
        <v>1</v>
      </c>
      <c r="AJ372" s="16"/>
      <c r="AK372" s="16"/>
      <c r="AL372" s="16"/>
      <c r="AM372" s="16"/>
      <c r="AN372" s="16"/>
      <c r="AO372" s="16"/>
      <c r="AP372" s="17" t="s">
        <v>1570</v>
      </c>
      <c r="AQ372" s="17" t="s">
        <v>1573</v>
      </c>
      <c r="AR372" s="9"/>
      <c r="AS372" s="49" t="s">
        <v>1707</v>
      </c>
      <c r="AT372" s="50"/>
      <c r="AU372" s="56" t="s">
        <v>1708</v>
      </c>
    </row>
    <row r="373" s="1" customFormat="1" ht="30" customHeight="1" spans="1:47">
      <c r="A373" s="16">
        <v>357</v>
      </c>
      <c r="B373" s="16" t="s">
        <v>58</v>
      </c>
      <c r="C373" s="17" t="s">
        <v>100</v>
      </c>
      <c r="D373" s="17" t="s">
        <v>1709</v>
      </c>
      <c r="E373" s="17" t="s">
        <v>1710</v>
      </c>
      <c r="F373" s="17" t="s">
        <v>125</v>
      </c>
      <c r="G373" s="16" t="s">
        <v>62</v>
      </c>
      <c r="H373" s="16" t="s">
        <v>27</v>
      </c>
      <c r="I373" s="16">
        <v>1</v>
      </c>
      <c r="J373" s="16">
        <v>4.296</v>
      </c>
      <c r="K373" s="19" t="s">
        <v>1711</v>
      </c>
      <c r="L373" s="9" t="s">
        <v>280</v>
      </c>
      <c r="M373" s="22">
        <v>67.4409</v>
      </c>
      <c r="N373" s="22">
        <v>59.70257</v>
      </c>
      <c r="O373" s="22">
        <f t="shared" ref="O373:O393" si="39">P373+Q373+R373+S373+T373+U373+V373+W373+X373</f>
        <v>59.7025</v>
      </c>
      <c r="P373" s="22">
        <v>18</v>
      </c>
      <c r="Q373" s="22"/>
      <c r="R373" s="22"/>
      <c r="S373" s="22"/>
      <c r="T373" s="22"/>
      <c r="U373" s="22">
        <v>41.7025</v>
      </c>
      <c r="V373" s="22"/>
      <c r="W373" s="22"/>
      <c r="X373" s="22"/>
      <c r="Y373" s="22"/>
      <c r="Z373" s="22"/>
      <c r="AA373" s="22"/>
      <c r="AB373" s="17">
        <v>156</v>
      </c>
      <c r="AC373" s="17">
        <v>685</v>
      </c>
      <c r="AD373" s="17">
        <v>72</v>
      </c>
      <c r="AE373" s="17">
        <v>304</v>
      </c>
      <c r="AF373" s="17"/>
      <c r="AG373" s="17"/>
      <c r="AH373" s="17">
        <v>1</v>
      </c>
      <c r="AI373" s="17"/>
      <c r="AJ373" s="16"/>
      <c r="AK373" s="16"/>
      <c r="AL373" s="16"/>
      <c r="AM373" s="16"/>
      <c r="AN373" s="16"/>
      <c r="AO373" s="16"/>
      <c r="AP373" s="17" t="s">
        <v>1570</v>
      </c>
      <c r="AQ373" s="17" t="s">
        <v>1573</v>
      </c>
      <c r="AR373" s="9"/>
      <c r="AS373" s="49" t="s">
        <v>1712</v>
      </c>
      <c r="AT373" s="50"/>
      <c r="AU373" s="56" t="s">
        <v>1713</v>
      </c>
    </row>
    <row r="374" s="1" customFormat="1" ht="30" customHeight="1" spans="1:47">
      <c r="A374" s="16">
        <v>358</v>
      </c>
      <c r="B374" s="16" t="s">
        <v>58</v>
      </c>
      <c r="C374" s="17" t="s">
        <v>100</v>
      </c>
      <c r="D374" s="17" t="s">
        <v>260</v>
      </c>
      <c r="E374" s="17" t="s">
        <v>1714</v>
      </c>
      <c r="F374" s="17" t="s">
        <v>125</v>
      </c>
      <c r="G374" s="16" t="s">
        <v>62</v>
      </c>
      <c r="H374" s="16" t="s">
        <v>27</v>
      </c>
      <c r="I374" s="16">
        <v>1</v>
      </c>
      <c r="J374" s="16">
        <v>6.795</v>
      </c>
      <c r="K374" s="19" t="s">
        <v>1715</v>
      </c>
      <c r="L374" s="9" t="s">
        <v>280</v>
      </c>
      <c r="M374" s="22">
        <v>81.7034</v>
      </c>
      <c r="N374" s="22">
        <v>75.39827</v>
      </c>
      <c r="O374" s="22">
        <f t="shared" si="39"/>
        <v>75.39827</v>
      </c>
      <c r="P374" s="22">
        <v>25.39827</v>
      </c>
      <c r="Q374" s="22"/>
      <c r="R374" s="22"/>
      <c r="S374" s="22"/>
      <c r="T374" s="22"/>
      <c r="U374" s="22">
        <v>50</v>
      </c>
      <c r="V374" s="22"/>
      <c r="W374" s="22"/>
      <c r="X374" s="22"/>
      <c r="Y374" s="22"/>
      <c r="Z374" s="22"/>
      <c r="AA374" s="22"/>
      <c r="AB374" s="17">
        <v>165</v>
      </c>
      <c r="AC374" s="17">
        <v>596</v>
      </c>
      <c r="AD374" s="17">
        <v>32</v>
      </c>
      <c r="AE374" s="17">
        <v>121</v>
      </c>
      <c r="AF374" s="17"/>
      <c r="AG374" s="17"/>
      <c r="AH374" s="17">
        <v>1</v>
      </c>
      <c r="AI374" s="17"/>
      <c r="AJ374" s="16"/>
      <c r="AK374" s="16"/>
      <c r="AL374" s="16"/>
      <c r="AM374" s="16"/>
      <c r="AN374" s="16"/>
      <c r="AO374" s="16"/>
      <c r="AP374" s="17" t="s">
        <v>1570</v>
      </c>
      <c r="AQ374" s="17" t="s">
        <v>1573</v>
      </c>
      <c r="AR374" s="9"/>
      <c r="AS374" s="49" t="s">
        <v>1716</v>
      </c>
      <c r="AT374" s="50"/>
      <c r="AU374" s="56" t="s">
        <v>1717</v>
      </c>
    </row>
    <row r="375" s="1" customFormat="1" ht="30" customHeight="1" spans="1:47">
      <c r="A375" s="16">
        <v>359</v>
      </c>
      <c r="B375" s="16" t="s">
        <v>58</v>
      </c>
      <c r="C375" s="17" t="s">
        <v>100</v>
      </c>
      <c r="D375" s="17" t="s">
        <v>364</v>
      </c>
      <c r="E375" s="17" t="s">
        <v>1718</v>
      </c>
      <c r="F375" s="17" t="s">
        <v>125</v>
      </c>
      <c r="G375" s="16" t="s">
        <v>62</v>
      </c>
      <c r="H375" s="16" t="s">
        <v>27</v>
      </c>
      <c r="I375" s="16">
        <v>1</v>
      </c>
      <c r="J375" s="16">
        <v>3.812</v>
      </c>
      <c r="K375" s="19" t="s">
        <v>1719</v>
      </c>
      <c r="L375" s="9" t="s">
        <v>280</v>
      </c>
      <c r="M375" s="22">
        <v>31.8792</v>
      </c>
      <c r="N375" s="22">
        <v>30.46584</v>
      </c>
      <c r="O375" s="22">
        <f t="shared" si="39"/>
        <v>30.46584</v>
      </c>
      <c r="P375" s="22">
        <v>10.46584</v>
      </c>
      <c r="Q375" s="22"/>
      <c r="R375" s="22"/>
      <c r="S375" s="22"/>
      <c r="T375" s="22"/>
      <c r="U375" s="22">
        <v>20</v>
      </c>
      <c r="V375" s="22"/>
      <c r="W375" s="22"/>
      <c r="X375" s="22"/>
      <c r="Y375" s="22"/>
      <c r="Z375" s="22"/>
      <c r="AA375" s="22"/>
      <c r="AB375" s="17">
        <v>63</v>
      </c>
      <c r="AC375" s="17">
        <v>212</v>
      </c>
      <c r="AD375" s="17">
        <v>26</v>
      </c>
      <c r="AE375" s="17">
        <v>126</v>
      </c>
      <c r="AF375" s="17"/>
      <c r="AG375" s="17"/>
      <c r="AH375" s="17"/>
      <c r="AI375" s="17">
        <v>1</v>
      </c>
      <c r="AJ375" s="16"/>
      <c r="AK375" s="16"/>
      <c r="AL375" s="16"/>
      <c r="AM375" s="16"/>
      <c r="AN375" s="16"/>
      <c r="AO375" s="16"/>
      <c r="AP375" s="17" t="s">
        <v>1570</v>
      </c>
      <c r="AQ375" s="17" t="s">
        <v>1573</v>
      </c>
      <c r="AR375" s="9"/>
      <c r="AS375" s="49" t="s">
        <v>1720</v>
      </c>
      <c r="AT375" s="50"/>
      <c r="AU375" s="56" t="s">
        <v>1721</v>
      </c>
    </row>
    <row r="376" s="1" customFormat="1" ht="30" customHeight="1" spans="1:47">
      <c r="A376" s="16">
        <v>360</v>
      </c>
      <c r="B376" s="16" t="s">
        <v>58</v>
      </c>
      <c r="C376" s="17" t="s">
        <v>100</v>
      </c>
      <c r="D376" s="17" t="s">
        <v>101</v>
      </c>
      <c r="E376" s="17" t="s">
        <v>1722</v>
      </c>
      <c r="F376" s="17" t="s">
        <v>125</v>
      </c>
      <c r="G376" s="16" t="s">
        <v>62</v>
      </c>
      <c r="H376" s="16" t="s">
        <v>27</v>
      </c>
      <c r="I376" s="16">
        <v>1</v>
      </c>
      <c r="J376" s="16">
        <v>4.745</v>
      </c>
      <c r="K376" s="19" t="s">
        <v>1723</v>
      </c>
      <c r="L376" s="9" t="s">
        <v>280</v>
      </c>
      <c r="M376" s="22">
        <v>40.0686</v>
      </c>
      <c r="N376" s="22">
        <v>38.74465</v>
      </c>
      <c r="O376" s="22">
        <f t="shared" si="39"/>
        <v>38.74465</v>
      </c>
      <c r="P376" s="22">
        <v>13.74465</v>
      </c>
      <c r="Q376" s="22"/>
      <c r="R376" s="22"/>
      <c r="S376" s="22"/>
      <c r="T376" s="22"/>
      <c r="U376" s="22">
        <v>25</v>
      </c>
      <c r="V376" s="22"/>
      <c r="W376" s="22"/>
      <c r="X376" s="22"/>
      <c r="Y376" s="22"/>
      <c r="Z376" s="22"/>
      <c r="AA376" s="22"/>
      <c r="AB376" s="17">
        <v>50</v>
      </c>
      <c r="AC376" s="17">
        <v>270</v>
      </c>
      <c r="AD376" s="17">
        <v>20</v>
      </c>
      <c r="AE376" s="17">
        <v>96</v>
      </c>
      <c r="AF376" s="17"/>
      <c r="AG376" s="17"/>
      <c r="AH376" s="17"/>
      <c r="AI376" s="17">
        <v>1</v>
      </c>
      <c r="AJ376" s="16"/>
      <c r="AK376" s="16"/>
      <c r="AL376" s="16"/>
      <c r="AM376" s="16"/>
      <c r="AN376" s="16"/>
      <c r="AO376" s="16"/>
      <c r="AP376" s="17" t="s">
        <v>1570</v>
      </c>
      <c r="AQ376" s="17" t="s">
        <v>1573</v>
      </c>
      <c r="AR376" s="9"/>
      <c r="AS376" s="49" t="s">
        <v>1724</v>
      </c>
      <c r="AT376" s="50"/>
      <c r="AU376" s="56" t="s">
        <v>1725</v>
      </c>
    </row>
    <row r="377" s="1" customFormat="1" ht="30" customHeight="1" spans="1:47">
      <c r="A377" s="16">
        <v>361</v>
      </c>
      <c r="B377" s="16" t="s">
        <v>58</v>
      </c>
      <c r="C377" s="17" t="s">
        <v>302</v>
      </c>
      <c r="D377" s="17" t="s">
        <v>303</v>
      </c>
      <c r="E377" s="17" t="s">
        <v>1726</v>
      </c>
      <c r="F377" s="17" t="s">
        <v>125</v>
      </c>
      <c r="G377" s="16" t="s">
        <v>62</v>
      </c>
      <c r="H377" s="16" t="s">
        <v>27</v>
      </c>
      <c r="I377" s="16">
        <v>1</v>
      </c>
      <c r="J377" s="16">
        <v>0.55</v>
      </c>
      <c r="K377" s="19" t="s">
        <v>1727</v>
      </c>
      <c r="L377" s="9" t="s">
        <v>280</v>
      </c>
      <c r="M377" s="22">
        <v>31.2881</v>
      </c>
      <c r="N377" s="20">
        <v>28.17473</v>
      </c>
      <c r="O377" s="22">
        <f t="shared" si="39"/>
        <v>28.17473</v>
      </c>
      <c r="P377" s="22">
        <v>9.17473</v>
      </c>
      <c r="Q377" s="22"/>
      <c r="R377" s="22"/>
      <c r="S377" s="22"/>
      <c r="T377" s="22"/>
      <c r="U377" s="22">
        <v>19</v>
      </c>
      <c r="V377" s="22"/>
      <c r="W377" s="22"/>
      <c r="X377" s="22"/>
      <c r="Y377" s="22"/>
      <c r="Z377" s="22"/>
      <c r="AA377" s="22"/>
      <c r="AB377" s="17">
        <v>978</v>
      </c>
      <c r="AC377" s="17">
        <v>3361</v>
      </c>
      <c r="AD377" s="17">
        <v>123</v>
      </c>
      <c r="AE377" s="17">
        <v>536</v>
      </c>
      <c r="AF377" s="17"/>
      <c r="AG377" s="17"/>
      <c r="AH377" s="17"/>
      <c r="AI377" s="17">
        <v>1</v>
      </c>
      <c r="AJ377" s="16"/>
      <c r="AK377" s="16"/>
      <c r="AL377" s="16"/>
      <c r="AM377" s="16"/>
      <c r="AN377" s="16"/>
      <c r="AO377" s="16"/>
      <c r="AP377" s="17" t="s">
        <v>1570</v>
      </c>
      <c r="AQ377" s="17" t="s">
        <v>1573</v>
      </c>
      <c r="AR377" s="9"/>
      <c r="AS377" s="49" t="s">
        <v>1728</v>
      </c>
      <c r="AT377" s="50"/>
      <c r="AU377" s="56" t="s">
        <v>1729</v>
      </c>
    </row>
    <row r="378" s="1" customFormat="1" ht="30" customHeight="1" spans="1:47">
      <c r="A378" s="16">
        <v>362</v>
      </c>
      <c r="B378" s="16" t="s">
        <v>58</v>
      </c>
      <c r="C378" s="17" t="s">
        <v>302</v>
      </c>
      <c r="D378" s="17" t="s">
        <v>359</v>
      </c>
      <c r="E378" s="17" t="s">
        <v>1730</v>
      </c>
      <c r="F378" s="17" t="s">
        <v>125</v>
      </c>
      <c r="G378" s="16" t="s">
        <v>62</v>
      </c>
      <c r="H378" s="16" t="s">
        <v>27</v>
      </c>
      <c r="I378" s="16">
        <v>1</v>
      </c>
      <c r="J378" s="16">
        <v>1.15</v>
      </c>
      <c r="K378" s="19" t="s">
        <v>1731</v>
      </c>
      <c r="L378" s="9" t="s">
        <v>280</v>
      </c>
      <c r="M378" s="22">
        <v>66.7296</v>
      </c>
      <c r="N378" s="20">
        <v>33.866</v>
      </c>
      <c r="O378" s="22">
        <f t="shared" si="39"/>
        <v>33.866</v>
      </c>
      <c r="P378" s="22">
        <v>16</v>
      </c>
      <c r="Q378" s="22"/>
      <c r="R378" s="22"/>
      <c r="S378" s="22"/>
      <c r="T378" s="22"/>
      <c r="U378" s="22">
        <v>17.866</v>
      </c>
      <c r="V378" s="22"/>
      <c r="W378" s="22"/>
      <c r="X378" s="22"/>
      <c r="Y378" s="22"/>
      <c r="Z378" s="22"/>
      <c r="AA378" s="22"/>
      <c r="AB378" s="17">
        <v>89</v>
      </c>
      <c r="AC378" s="17">
        <v>420</v>
      </c>
      <c r="AD378" s="17">
        <v>13</v>
      </c>
      <c r="AE378" s="17">
        <v>57</v>
      </c>
      <c r="AF378" s="17"/>
      <c r="AG378" s="17"/>
      <c r="AH378" s="17"/>
      <c r="AI378" s="17">
        <v>1</v>
      </c>
      <c r="AJ378" s="16"/>
      <c r="AK378" s="16"/>
      <c r="AL378" s="16"/>
      <c r="AM378" s="16"/>
      <c r="AN378" s="16"/>
      <c r="AO378" s="16"/>
      <c r="AP378" s="17" t="s">
        <v>1570</v>
      </c>
      <c r="AQ378" s="17" t="s">
        <v>1573</v>
      </c>
      <c r="AR378" s="9"/>
      <c r="AS378" s="49" t="s">
        <v>1732</v>
      </c>
      <c r="AT378" s="50"/>
      <c r="AU378" s="56" t="s">
        <v>1733</v>
      </c>
    </row>
    <row r="379" s="1" customFormat="1" ht="30" customHeight="1" spans="1:47">
      <c r="A379" s="16">
        <v>363</v>
      </c>
      <c r="B379" s="16" t="s">
        <v>58</v>
      </c>
      <c r="C379" s="17" t="s">
        <v>302</v>
      </c>
      <c r="D379" s="17" t="s">
        <v>592</v>
      </c>
      <c r="E379" s="17" t="s">
        <v>1734</v>
      </c>
      <c r="F379" s="17" t="s">
        <v>125</v>
      </c>
      <c r="G379" s="16" t="s">
        <v>62</v>
      </c>
      <c r="H379" s="16" t="s">
        <v>27</v>
      </c>
      <c r="I379" s="16">
        <v>1</v>
      </c>
      <c r="J379" s="16">
        <v>5.095</v>
      </c>
      <c r="K379" s="19" t="s">
        <v>1735</v>
      </c>
      <c r="L379" s="9" t="s">
        <v>280</v>
      </c>
      <c r="M379" s="22">
        <v>114.2537</v>
      </c>
      <c r="N379" s="20">
        <v>80.1714</v>
      </c>
      <c r="O379" s="22">
        <f t="shared" si="39"/>
        <v>80.1714</v>
      </c>
      <c r="P379" s="22">
        <v>29</v>
      </c>
      <c r="Q379" s="22"/>
      <c r="R379" s="22"/>
      <c r="S379" s="22"/>
      <c r="T379" s="22"/>
      <c r="U379" s="22">
        <v>51.1714</v>
      </c>
      <c r="V379" s="22"/>
      <c r="W379" s="22"/>
      <c r="X379" s="22"/>
      <c r="Y379" s="22"/>
      <c r="Z379" s="22"/>
      <c r="AA379" s="22"/>
      <c r="AB379" s="17">
        <v>175</v>
      </c>
      <c r="AC379" s="17">
        <v>690</v>
      </c>
      <c r="AD379" s="17">
        <v>69</v>
      </c>
      <c r="AE379" s="17">
        <v>230</v>
      </c>
      <c r="AF379" s="17"/>
      <c r="AG379" s="17"/>
      <c r="AH379" s="17">
        <v>1</v>
      </c>
      <c r="AI379" s="17"/>
      <c r="AJ379" s="16"/>
      <c r="AK379" s="16"/>
      <c r="AL379" s="16"/>
      <c r="AM379" s="16"/>
      <c r="AN379" s="16"/>
      <c r="AO379" s="16"/>
      <c r="AP379" s="17" t="s">
        <v>1570</v>
      </c>
      <c r="AQ379" s="17" t="s">
        <v>1573</v>
      </c>
      <c r="AR379" s="9"/>
      <c r="AS379" s="49" t="s">
        <v>1736</v>
      </c>
      <c r="AT379" s="50"/>
      <c r="AU379" s="56" t="s">
        <v>1737</v>
      </c>
    </row>
    <row r="380" s="1" customFormat="1" ht="30" customHeight="1" spans="1:47">
      <c r="A380" s="16">
        <v>364</v>
      </c>
      <c r="B380" s="16" t="s">
        <v>58</v>
      </c>
      <c r="C380" s="17" t="s">
        <v>89</v>
      </c>
      <c r="D380" s="17" t="s">
        <v>1205</v>
      </c>
      <c r="E380" s="17" t="s">
        <v>1738</v>
      </c>
      <c r="F380" s="17" t="s">
        <v>125</v>
      </c>
      <c r="G380" s="16" t="s">
        <v>62</v>
      </c>
      <c r="H380" s="16" t="s">
        <v>27</v>
      </c>
      <c r="I380" s="16">
        <v>1</v>
      </c>
      <c r="J380" s="16">
        <v>1.54</v>
      </c>
      <c r="K380" s="19" t="s">
        <v>1739</v>
      </c>
      <c r="L380" s="9" t="s">
        <v>280</v>
      </c>
      <c r="M380" s="22">
        <v>84.13</v>
      </c>
      <c r="N380" s="22">
        <v>63.59326</v>
      </c>
      <c r="O380" s="22">
        <f t="shared" si="39"/>
        <v>63.5932</v>
      </c>
      <c r="P380" s="22">
        <v>23</v>
      </c>
      <c r="Q380" s="22"/>
      <c r="R380" s="22"/>
      <c r="S380" s="22"/>
      <c r="T380" s="22"/>
      <c r="U380" s="22">
        <v>40.5932</v>
      </c>
      <c r="V380" s="22"/>
      <c r="W380" s="22"/>
      <c r="X380" s="22"/>
      <c r="Y380" s="22"/>
      <c r="Z380" s="22"/>
      <c r="AA380" s="22"/>
      <c r="AB380" s="17">
        <v>71</v>
      </c>
      <c r="AC380" s="17">
        <v>301</v>
      </c>
      <c r="AD380" s="17">
        <v>49</v>
      </c>
      <c r="AE380" s="17">
        <v>206</v>
      </c>
      <c r="AF380" s="17"/>
      <c r="AG380" s="17"/>
      <c r="AH380" s="17"/>
      <c r="AI380" s="17">
        <v>1</v>
      </c>
      <c r="AJ380" s="16"/>
      <c r="AK380" s="16"/>
      <c r="AL380" s="16"/>
      <c r="AM380" s="16"/>
      <c r="AN380" s="16"/>
      <c r="AO380" s="16"/>
      <c r="AP380" s="17" t="s">
        <v>1570</v>
      </c>
      <c r="AQ380" s="17" t="s">
        <v>1573</v>
      </c>
      <c r="AR380" s="9"/>
      <c r="AS380" s="49" t="s">
        <v>1740</v>
      </c>
      <c r="AT380" s="50"/>
      <c r="AU380" s="56" t="s">
        <v>1741</v>
      </c>
    </row>
    <row r="381" s="1" customFormat="1" ht="30" customHeight="1" spans="1:47">
      <c r="A381" s="16">
        <v>365</v>
      </c>
      <c r="B381" s="16" t="s">
        <v>58</v>
      </c>
      <c r="C381" s="17" t="s">
        <v>89</v>
      </c>
      <c r="D381" s="17" t="s">
        <v>967</v>
      </c>
      <c r="E381" s="17" t="s">
        <v>1742</v>
      </c>
      <c r="F381" s="17" t="s">
        <v>125</v>
      </c>
      <c r="G381" s="16" t="s">
        <v>62</v>
      </c>
      <c r="H381" s="16" t="s">
        <v>27</v>
      </c>
      <c r="I381" s="16">
        <v>1</v>
      </c>
      <c r="J381" s="16">
        <v>3.237</v>
      </c>
      <c r="K381" s="19" t="s">
        <v>1743</v>
      </c>
      <c r="L381" s="9" t="s">
        <v>280</v>
      </c>
      <c r="M381" s="22">
        <v>63.16</v>
      </c>
      <c r="N381" s="22">
        <v>52.71832</v>
      </c>
      <c r="O381" s="22">
        <f t="shared" si="39"/>
        <v>52.7183</v>
      </c>
      <c r="P381" s="22">
        <v>17</v>
      </c>
      <c r="Q381" s="22"/>
      <c r="R381" s="22"/>
      <c r="S381" s="22"/>
      <c r="T381" s="22"/>
      <c r="U381" s="22">
        <v>35.7183</v>
      </c>
      <c r="V381" s="22"/>
      <c r="W381" s="22"/>
      <c r="X381" s="22"/>
      <c r="Y381" s="22"/>
      <c r="Z381" s="22"/>
      <c r="AA381" s="22"/>
      <c r="AB381" s="17">
        <v>160</v>
      </c>
      <c r="AC381" s="17">
        <v>640</v>
      </c>
      <c r="AD381" s="17">
        <v>100</v>
      </c>
      <c r="AE381" s="17">
        <v>410</v>
      </c>
      <c r="AF381" s="17"/>
      <c r="AG381" s="17"/>
      <c r="AH381" s="17"/>
      <c r="AI381" s="17">
        <v>1</v>
      </c>
      <c r="AJ381" s="16"/>
      <c r="AK381" s="16"/>
      <c r="AL381" s="16"/>
      <c r="AM381" s="16"/>
      <c r="AN381" s="16"/>
      <c r="AO381" s="16"/>
      <c r="AP381" s="17" t="s">
        <v>1570</v>
      </c>
      <c r="AQ381" s="17" t="s">
        <v>1573</v>
      </c>
      <c r="AR381" s="9"/>
      <c r="AS381" s="49" t="s">
        <v>1744</v>
      </c>
      <c r="AT381" s="50"/>
      <c r="AU381" s="56" t="s">
        <v>1745</v>
      </c>
    </row>
    <row r="382" s="1" customFormat="1" ht="30" customHeight="1" spans="1:47">
      <c r="A382" s="16">
        <v>366</v>
      </c>
      <c r="B382" s="16" t="s">
        <v>58</v>
      </c>
      <c r="C382" s="17" t="s">
        <v>89</v>
      </c>
      <c r="D382" s="17" t="s">
        <v>1746</v>
      </c>
      <c r="E382" s="17" t="s">
        <v>1747</v>
      </c>
      <c r="F382" s="17" t="s">
        <v>125</v>
      </c>
      <c r="G382" s="16" t="s">
        <v>62</v>
      </c>
      <c r="H382" s="16" t="s">
        <v>27</v>
      </c>
      <c r="I382" s="16">
        <v>1</v>
      </c>
      <c r="J382" s="16">
        <v>2.43</v>
      </c>
      <c r="K382" s="122" t="s">
        <v>1748</v>
      </c>
      <c r="L382" s="9" t="s">
        <v>280</v>
      </c>
      <c r="M382" s="22">
        <v>40.5248</v>
      </c>
      <c r="N382" s="22">
        <v>36.20404</v>
      </c>
      <c r="O382" s="22">
        <f t="shared" si="39"/>
        <v>36.20404</v>
      </c>
      <c r="P382" s="22">
        <v>11.20404</v>
      </c>
      <c r="Q382" s="22"/>
      <c r="R382" s="22"/>
      <c r="S382" s="22"/>
      <c r="T382" s="22"/>
      <c r="U382" s="22">
        <v>25</v>
      </c>
      <c r="V382" s="22"/>
      <c r="W382" s="22"/>
      <c r="X382" s="22"/>
      <c r="Y382" s="22"/>
      <c r="Z382" s="22"/>
      <c r="AA382" s="22"/>
      <c r="AB382" s="17">
        <v>174</v>
      </c>
      <c r="AC382" s="17">
        <v>1553</v>
      </c>
      <c r="AD382" s="17">
        <v>29</v>
      </c>
      <c r="AE382" s="17">
        <v>128</v>
      </c>
      <c r="AF382" s="17"/>
      <c r="AG382" s="17"/>
      <c r="AH382" s="17"/>
      <c r="AI382" s="17">
        <v>1</v>
      </c>
      <c r="AJ382" s="16"/>
      <c r="AK382" s="16"/>
      <c r="AL382" s="16"/>
      <c r="AM382" s="16"/>
      <c r="AN382" s="16"/>
      <c r="AO382" s="16"/>
      <c r="AP382" s="17" t="s">
        <v>1570</v>
      </c>
      <c r="AQ382" s="17" t="s">
        <v>1573</v>
      </c>
      <c r="AR382" s="9"/>
      <c r="AS382" s="49" t="s">
        <v>1749</v>
      </c>
      <c r="AT382" s="50"/>
      <c r="AU382" s="56" t="s">
        <v>1750</v>
      </c>
    </row>
    <row r="383" s="1" customFormat="1" ht="30" customHeight="1" spans="1:47">
      <c r="A383" s="16">
        <v>367</v>
      </c>
      <c r="B383" s="16" t="s">
        <v>58</v>
      </c>
      <c r="C383" s="17" t="s">
        <v>89</v>
      </c>
      <c r="D383" s="17" t="s">
        <v>90</v>
      </c>
      <c r="E383" s="17" t="s">
        <v>1751</v>
      </c>
      <c r="F383" s="17" t="s">
        <v>125</v>
      </c>
      <c r="G383" s="16" t="s">
        <v>62</v>
      </c>
      <c r="H383" s="16" t="s">
        <v>27</v>
      </c>
      <c r="I383" s="16">
        <v>1</v>
      </c>
      <c r="J383" s="16">
        <v>21.949</v>
      </c>
      <c r="K383" s="19" t="s">
        <v>1752</v>
      </c>
      <c r="L383" s="9" t="s">
        <v>280</v>
      </c>
      <c r="M383" s="22">
        <v>163.93</v>
      </c>
      <c r="N383" s="22">
        <v>148.653106</v>
      </c>
      <c r="O383" s="22">
        <f t="shared" si="39"/>
        <v>148.653106</v>
      </c>
      <c r="P383" s="22">
        <v>46.653106</v>
      </c>
      <c r="Q383" s="22"/>
      <c r="R383" s="22"/>
      <c r="S383" s="22"/>
      <c r="T383" s="22"/>
      <c r="U383" s="22">
        <v>102</v>
      </c>
      <c r="V383" s="22"/>
      <c r="W383" s="22"/>
      <c r="X383" s="22"/>
      <c r="Y383" s="22"/>
      <c r="Z383" s="22"/>
      <c r="AA383" s="22"/>
      <c r="AB383" s="17">
        <v>602</v>
      </c>
      <c r="AC383" s="17">
        <v>3253</v>
      </c>
      <c r="AD383" s="17">
        <v>163</v>
      </c>
      <c r="AE383" s="17">
        <v>687</v>
      </c>
      <c r="AF383" s="17"/>
      <c r="AG383" s="17"/>
      <c r="AH383" s="17"/>
      <c r="AI383" s="17">
        <v>1</v>
      </c>
      <c r="AJ383" s="16"/>
      <c r="AK383" s="16"/>
      <c r="AL383" s="16"/>
      <c r="AM383" s="16"/>
      <c r="AN383" s="16"/>
      <c r="AO383" s="16"/>
      <c r="AP383" s="17" t="s">
        <v>1570</v>
      </c>
      <c r="AQ383" s="17" t="s">
        <v>1573</v>
      </c>
      <c r="AR383" s="9"/>
      <c r="AS383" s="49" t="s">
        <v>1753</v>
      </c>
      <c r="AT383" s="50"/>
      <c r="AU383" s="56" t="s">
        <v>1754</v>
      </c>
    </row>
    <row r="384" s="1" customFormat="1" ht="30" customHeight="1" spans="1:47">
      <c r="A384" s="16">
        <v>368</v>
      </c>
      <c r="B384" s="16" t="s">
        <v>58</v>
      </c>
      <c r="C384" s="17" t="s">
        <v>309</v>
      </c>
      <c r="D384" s="17" t="s">
        <v>712</v>
      </c>
      <c r="E384" s="17" t="s">
        <v>1755</v>
      </c>
      <c r="F384" s="17" t="s">
        <v>125</v>
      </c>
      <c r="G384" s="16" t="s">
        <v>62</v>
      </c>
      <c r="H384" s="16" t="s">
        <v>27</v>
      </c>
      <c r="I384" s="16">
        <v>1</v>
      </c>
      <c r="J384" s="16">
        <v>0.13</v>
      </c>
      <c r="K384" s="19" t="s">
        <v>1756</v>
      </c>
      <c r="L384" s="9" t="s">
        <v>280</v>
      </c>
      <c r="M384" s="22">
        <v>45.9141</v>
      </c>
      <c r="N384" s="22">
        <v>33.5104</v>
      </c>
      <c r="O384" s="22">
        <f t="shared" si="39"/>
        <v>33.5104</v>
      </c>
      <c r="P384" s="22">
        <v>12</v>
      </c>
      <c r="Q384" s="22"/>
      <c r="R384" s="22"/>
      <c r="S384" s="22"/>
      <c r="T384" s="22"/>
      <c r="U384" s="22">
        <v>21.5104</v>
      </c>
      <c r="V384" s="22"/>
      <c r="W384" s="22"/>
      <c r="X384" s="22"/>
      <c r="Y384" s="22"/>
      <c r="Z384" s="22"/>
      <c r="AA384" s="22"/>
      <c r="AB384" s="17">
        <v>58</v>
      </c>
      <c r="AC384" s="17">
        <v>300</v>
      </c>
      <c r="AD384" s="17">
        <v>34</v>
      </c>
      <c r="AE384" s="17">
        <v>183</v>
      </c>
      <c r="AF384" s="17"/>
      <c r="AG384" s="17"/>
      <c r="AH384" s="17"/>
      <c r="AI384" s="17">
        <v>1</v>
      </c>
      <c r="AJ384" s="16"/>
      <c r="AK384" s="16"/>
      <c r="AL384" s="16"/>
      <c r="AM384" s="16"/>
      <c r="AN384" s="16"/>
      <c r="AO384" s="16"/>
      <c r="AP384" s="17" t="s">
        <v>1570</v>
      </c>
      <c r="AQ384" s="17" t="s">
        <v>1573</v>
      </c>
      <c r="AR384" s="9"/>
      <c r="AS384" s="49" t="s">
        <v>1757</v>
      </c>
      <c r="AT384" s="50"/>
      <c r="AU384" s="56" t="s">
        <v>1758</v>
      </c>
    </row>
    <row r="385" s="1" customFormat="1" ht="30" customHeight="1" spans="1:47">
      <c r="A385" s="16">
        <v>369</v>
      </c>
      <c r="B385" s="16" t="s">
        <v>58</v>
      </c>
      <c r="C385" s="17" t="s">
        <v>309</v>
      </c>
      <c r="D385" s="17" t="s">
        <v>712</v>
      </c>
      <c r="E385" s="17" t="s">
        <v>1759</v>
      </c>
      <c r="F385" s="17" t="s">
        <v>125</v>
      </c>
      <c r="G385" s="16" t="s">
        <v>62</v>
      </c>
      <c r="H385" s="16" t="s">
        <v>27</v>
      </c>
      <c r="I385" s="16">
        <v>1</v>
      </c>
      <c r="J385" s="16">
        <v>0.662</v>
      </c>
      <c r="K385" s="19" t="s">
        <v>1760</v>
      </c>
      <c r="L385" s="9" t="s">
        <v>280</v>
      </c>
      <c r="M385" s="22">
        <v>28.18</v>
      </c>
      <c r="N385" s="22">
        <v>24.73884</v>
      </c>
      <c r="O385" s="22">
        <f t="shared" si="39"/>
        <v>24.73884</v>
      </c>
      <c r="P385" s="22">
        <v>7.73884</v>
      </c>
      <c r="Q385" s="22"/>
      <c r="R385" s="22"/>
      <c r="S385" s="22"/>
      <c r="T385" s="22"/>
      <c r="U385" s="22">
        <v>17</v>
      </c>
      <c r="V385" s="22"/>
      <c r="W385" s="22"/>
      <c r="X385" s="22"/>
      <c r="Y385" s="22"/>
      <c r="Z385" s="22"/>
      <c r="AA385" s="22"/>
      <c r="AB385" s="17">
        <v>150</v>
      </c>
      <c r="AC385" s="17">
        <v>563</v>
      </c>
      <c r="AD385" s="17">
        <v>9</v>
      </c>
      <c r="AE385" s="17">
        <v>63</v>
      </c>
      <c r="AF385" s="17"/>
      <c r="AG385" s="17"/>
      <c r="AH385" s="17"/>
      <c r="AI385" s="17">
        <v>1</v>
      </c>
      <c r="AJ385" s="16"/>
      <c r="AK385" s="16"/>
      <c r="AL385" s="16"/>
      <c r="AM385" s="16"/>
      <c r="AN385" s="16"/>
      <c r="AO385" s="16"/>
      <c r="AP385" s="17" t="s">
        <v>1570</v>
      </c>
      <c r="AQ385" s="17" t="s">
        <v>1573</v>
      </c>
      <c r="AR385" s="9"/>
      <c r="AS385" s="49" t="s">
        <v>1761</v>
      </c>
      <c r="AT385" s="50"/>
      <c r="AU385" s="56" t="s">
        <v>1762</v>
      </c>
    </row>
    <row r="386" s="1" customFormat="1" ht="30" customHeight="1" spans="1:47">
      <c r="A386" s="16">
        <v>370</v>
      </c>
      <c r="B386" s="16" t="s">
        <v>58</v>
      </c>
      <c r="C386" s="17" t="s">
        <v>309</v>
      </c>
      <c r="D386" s="17" t="s">
        <v>707</v>
      </c>
      <c r="E386" s="17" t="s">
        <v>1763</v>
      </c>
      <c r="F386" s="17" t="s">
        <v>125</v>
      </c>
      <c r="G386" s="16" t="s">
        <v>62</v>
      </c>
      <c r="H386" s="16" t="s">
        <v>27</v>
      </c>
      <c r="I386" s="16">
        <v>1</v>
      </c>
      <c r="J386" s="16">
        <v>3.3</v>
      </c>
      <c r="K386" s="19" t="s">
        <v>1764</v>
      </c>
      <c r="L386" s="9" t="s">
        <v>280</v>
      </c>
      <c r="M386" s="22">
        <v>70.1517</v>
      </c>
      <c r="N386" s="22">
        <v>50.498</v>
      </c>
      <c r="O386" s="22">
        <f t="shared" si="39"/>
        <v>50.498</v>
      </c>
      <c r="P386" s="22">
        <v>18</v>
      </c>
      <c r="Q386" s="22"/>
      <c r="R386" s="22"/>
      <c r="S386" s="22"/>
      <c r="T386" s="22"/>
      <c r="U386" s="22">
        <v>32.498</v>
      </c>
      <c r="V386" s="22"/>
      <c r="W386" s="22"/>
      <c r="X386" s="22"/>
      <c r="Y386" s="22"/>
      <c r="Z386" s="22"/>
      <c r="AA386" s="22"/>
      <c r="AB386" s="17">
        <v>160</v>
      </c>
      <c r="AC386" s="17">
        <v>670</v>
      </c>
      <c r="AD386" s="17">
        <v>118</v>
      </c>
      <c r="AE386" s="17">
        <v>525</v>
      </c>
      <c r="AF386" s="17"/>
      <c r="AG386" s="17"/>
      <c r="AH386" s="17"/>
      <c r="AI386" s="17">
        <v>1</v>
      </c>
      <c r="AJ386" s="16"/>
      <c r="AK386" s="16"/>
      <c r="AL386" s="16"/>
      <c r="AM386" s="16"/>
      <c r="AN386" s="16"/>
      <c r="AO386" s="16"/>
      <c r="AP386" s="17" t="s">
        <v>1570</v>
      </c>
      <c r="AQ386" s="17" t="s">
        <v>1573</v>
      </c>
      <c r="AR386" s="9"/>
      <c r="AS386" s="49" t="s">
        <v>1765</v>
      </c>
      <c r="AT386" s="50"/>
      <c r="AU386" s="56" t="s">
        <v>1766</v>
      </c>
    </row>
    <row r="387" s="1" customFormat="1" ht="30" customHeight="1" spans="1:47">
      <c r="A387" s="16">
        <v>371</v>
      </c>
      <c r="B387" s="16" t="s">
        <v>58</v>
      </c>
      <c r="C387" s="17" t="s">
        <v>309</v>
      </c>
      <c r="D387" s="17" t="s">
        <v>1767</v>
      </c>
      <c r="E387" s="17" t="s">
        <v>1768</v>
      </c>
      <c r="F387" s="17" t="s">
        <v>125</v>
      </c>
      <c r="G387" s="16" t="s">
        <v>62</v>
      </c>
      <c r="H387" s="16" t="s">
        <v>27</v>
      </c>
      <c r="I387" s="16">
        <v>1</v>
      </c>
      <c r="J387" s="16">
        <v>1.8</v>
      </c>
      <c r="K387" s="19" t="s">
        <v>1769</v>
      </c>
      <c r="L387" s="9" t="s">
        <v>280</v>
      </c>
      <c r="M387" s="22">
        <v>33.09</v>
      </c>
      <c r="N387" s="22">
        <v>32.895</v>
      </c>
      <c r="O387" s="22">
        <f t="shared" si="39"/>
        <v>32.895</v>
      </c>
      <c r="P387" s="22">
        <v>12.895</v>
      </c>
      <c r="Q387" s="22"/>
      <c r="R387" s="22"/>
      <c r="S387" s="22"/>
      <c r="T387" s="22"/>
      <c r="U387" s="22">
        <v>20</v>
      </c>
      <c r="V387" s="22"/>
      <c r="W387" s="22"/>
      <c r="X387" s="22"/>
      <c r="Y387" s="22"/>
      <c r="Z387" s="22"/>
      <c r="AA387" s="22"/>
      <c r="AB387" s="17">
        <v>53</v>
      </c>
      <c r="AC387" s="17">
        <v>239</v>
      </c>
      <c r="AD387" s="17">
        <v>20</v>
      </c>
      <c r="AE387" s="17">
        <v>98</v>
      </c>
      <c r="AF387" s="17"/>
      <c r="AG387" s="17"/>
      <c r="AH387" s="17"/>
      <c r="AI387" s="17">
        <v>1</v>
      </c>
      <c r="AJ387" s="16"/>
      <c r="AK387" s="16"/>
      <c r="AL387" s="16"/>
      <c r="AM387" s="16"/>
      <c r="AN387" s="16"/>
      <c r="AO387" s="16"/>
      <c r="AP387" s="17" t="s">
        <v>1570</v>
      </c>
      <c r="AQ387" s="17" t="s">
        <v>1573</v>
      </c>
      <c r="AR387" s="9"/>
      <c r="AS387" s="49" t="s">
        <v>1770</v>
      </c>
      <c r="AT387" s="50"/>
      <c r="AU387" s="56" t="s">
        <v>1771</v>
      </c>
    </row>
    <row r="388" s="1" customFormat="1" ht="30" customHeight="1" spans="1:47">
      <c r="A388" s="16">
        <v>372</v>
      </c>
      <c r="B388" s="16" t="s">
        <v>58</v>
      </c>
      <c r="C388" s="16" t="s">
        <v>174</v>
      </c>
      <c r="D388" s="16" t="s">
        <v>1772</v>
      </c>
      <c r="E388" s="58" t="s">
        <v>1773</v>
      </c>
      <c r="F388" s="17" t="s">
        <v>125</v>
      </c>
      <c r="G388" s="15"/>
      <c r="H388" s="15"/>
      <c r="I388" s="15"/>
      <c r="J388" s="15"/>
      <c r="K388" s="19" t="s">
        <v>1774</v>
      </c>
      <c r="L388" s="9" t="s">
        <v>1775</v>
      </c>
      <c r="M388" s="61">
        <v>30</v>
      </c>
      <c r="N388" s="61">
        <v>25.3996</v>
      </c>
      <c r="O388" s="22">
        <f t="shared" si="39"/>
        <v>25.3996</v>
      </c>
      <c r="P388" s="10"/>
      <c r="Q388" s="10"/>
      <c r="R388" s="10"/>
      <c r="S388" s="10"/>
      <c r="T388" s="10"/>
      <c r="U388" s="10"/>
      <c r="V388" s="61">
        <v>25.3996</v>
      </c>
      <c r="W388" s="10"/>
      <c r="X388" s="10"/>
      <c r="Y388" s="10"/>
      <c r="Z388" s="10"/>
      <c r="AA388" s="10"/>
      <c r="AB388" s="10">
        <v>40</v>
      </c>
      <c r="AC388" s="10">
        <v>181</v>
      </c>
      <c r="AD388" s="10"/>
      <c r="AE388" s="10"/>
      <c r="AF388" s="10"/>
      <c r="AG388" s="10"/>
      <c r="AH388" s="10"/>
      <c r="AI388" s="10"/>
      <c r="AJ388" s="10"/>
      <c r="AK388" s="10"/>
      <c r="AL388" s="10"/>
      <c r="AM388" s="10"/>
      <c r="AN388" s="10"/>
      <c r="AO388" s="10"/>
      <c r="AP388" s="17" t="s">
        <v>1570</v>
      </c>
      <c r="AQ388" s="17" t="s">
        <v>1573</v>
      </c>
      <c r="AR388" s="46"/>
      <c r="AS388" s="49" t="s">
        <v>1776</v>
      </c>
      <c r="AT388" s="47"/>
      <c r="AU388" s="19" t="s">
        <v>1777</v>
      </c>
    </row>
    <row r="389" s="1" customFormat="1" ht="30" customHeight="1" spans="1:47">
      <c r="A389" s="16">
        <v>373</v>
      </c>
      <c r="B389" s="16" t="s">
        <v>58</v>
      </c>
      <c r="C389" s="16" t="s">
        <v>309</v>
      </c>
      <c r="D389" s="16" t="s">
        <v>1778</v>
      </c>
      <c r="E389" s="58" t="s">
        <v>1779</v>
      </c>
      <c r="F389" s="17" t="s">
        <v>125</v>
      </c>
      <c r="G389" s="15"/>
      <c r="H389" s="15"/>
      <c r="I389" s="15"/>
      <c r="J389" s="15"/>
      <c r="K389" s="19" t="s">
        <v>1780</v>
      </c>
      <c r="L389" s="9" t="s">
        <v>1775</v>
      </c>
      <c r="M389" s="61">
        <v>64</v>
      </c>
      <c r="N389" s="61">
        <v>62.8321</v>
      </c>
      <c r="O389" s="22">
        <f t="shared" si="39"/>
        <v>62.8321</v>
      </c>
      <c r="P389" s="10"/>
      <c r="Q389" s="10"/>
      <c r="R389" s="10"/>
      <c r="S389" s="10"/>
      <c r="T389" s="10"/>
      <c r="U389" s="10"/>
      <c r="V389" s="61">
        <v>62.8321</v>
      </c>
      <c r="W389" s="10"/>
      <c r="X389" s="10"/>
      <c r="Y389" s="10"/>
      <c r="Z389" s="10"/>
      <c r="AA389" s="10"/>
      <c r="AB389" s="10">
        <v>625</v>
      </c>
      <c r="AC389" s="10">
        <v>2500</v>
      </c>
      <c r="AD389" s="10"/>
      <c r="AE389" s="10"/>
      <c r="AF389" s="10"/>
      <c r="AG389" s="10"/>
      <c r="AH389" s="10"/>
      <c r="AI389" s="10"/>
      <c r="AJ389" s="10"/>
      <c r="AK389" s="10"/>
      <c r="AL389" s="10"/>
      <c r="AM389" s="10"/>
      <c r="AN389" s="10"/>
      <c r="AO389" s="10"/>
      <c r="AP389" s="17" t="s">
        <v>1570</v>
      </c>
      <c r="AQ389" s="17" t="s">
        <v>1573</v>
      </c>
      <c r="AR389" s="46"/>
      <c r="AS389" s="49" t="s">
        <v>1781</v>
      </c>
      <c r="AT389" s="47"/>
      <c r="AU389" s="19" t="s">
        <v>1782</v>
      </c>
    </row>
    <row r="390" s="1" customFormat="1" ht="30" customHeight="1" spans="1:47">
      <c r="A390" s="16">
        <v>374</v>
      </c>
      <c r="B390" s="16" t="s">
        <v>58</v>
      </c>
      <c r="C390" s="16" t="s">
        <v>235</v>
      </c>
      <c r="D390" s="16" t="s">
        <v>236</v>
      </c>
      <c r="E390" s="58" t="s">
        <v>1783</v>
      </c>
      <c r="F390" s="17" t="s">
        <v>125</v>
      </c>
      <c r="G390" s="15"/>
      <c r="H390" s="15"/>
      <c r="I390" s="15"/>
      <c r="J390" s="15"/>
      <c r="K390" s="19" t="s">
        <v>1784</v>
      </c>
      <c r="L390" s="9" t="s">
        <v>1775</v>
      </c>
      <c r="M390" s="61">
        <v>65</v>
      </c>
      <c r="N390" s="20">
        <v>33.69</v>
      </c>
      <c r="O390" s="22">
        <f t="shared" si="39"/>
        <v>33.69</v>
      </c>
      <c r="P390" s="10"/>
      <c r="Q390" s="10"/>
      <c r="R390" s="10"/>
      <c r="S390" s="10"/>
      <c r="T390" s="10"/>
      <c r="U390" s="10"/>
      <c r="V390" s="61">
        <v>33.69</v>
      </c>
      <c r="W390" s="10"/>
      <c r="X390" s="10"/>
      <c r="Y390" s="10"/>
      <c r="Z390" s="10"/>
      <c r="AA390" s="10"/>
      <c r="AB390" s="17">
        <v>179</v>
      </c>
      <c r="AC390" s="17">
        <v>531</v>
      </c>
      <c r="AD390" s="10"/>
      <c r="AE390" s="10"/>
      <c r="AF390" s="10"/>
      <c r="AG390" s="10"/>
      <c r="AH390" s="10"/>
      <c r="AI390" s="10"/>
      <c r="AJ390" s="10"/>
      <c r="AK390" s="10"/>
      <c r="AL390" s="10"/>
      <c r="AM390" s="10"/>
      <c r="AN390" s="10"/>
      <c r="AO390" s="10"/>
      <c r="AP390" s="17" t="s">
        <v>1570</v>
      </c>
      <c r="AQ390" s="17" t="s">
        <v>1573</v>
      </c>
      <c r="AR390" s="46"/>
      <c r="AS390" s="49" t="s">
        <v>1785</v>
      </c>
      <c r="AT390" s="47"/>
      <c r="AU390" s="56" t="s">
        <v>1786</v>
      </c>
    </row>
    <row r="391" s="1" customFormat="1" ht="30" customHeight="1" spans="1:47">
      <c r="A391" s="16">
        <v>375</v>
      </c>
      <c r="B391" s="16" t="s">
        <v>58</v>
      </c>
      <c r="C391" s="16" t="s">
        <v>107</v>
      </c>
      <c r="D391" s="16" t="s">
        <v>1787</v>
      </c>
      <c r="E391" s="58" t="s">
        <v>1788</v>
      </c>
      <c r="F391" s="17" t="s">
        <v>125</v>
      </c>
      <c r="G391" s="15"/>
      <c r="H391" s="15"/>
      <c r="I391" s="15"/>
      <c r="J391" s="15"/>
      <c r="K391" s="19" t="s">
        <v>1789</v>
      </c>
      <c r="L391" s="9" t="s">
        <v>1775</v>
      </c>
      <c r="M391" s="84">
        <v>98</v>
      </c>
      <c r="N391" s="20">
        <v>85.68</v>
      </c>
      <c r="O391" s="22">
        <f t="shared" si="39"/>
        <v>85.68</v>
      </c>
      <c r="P391" s="10"/>
      <c r="Q391" s="10"/>
      <c r="R391" s="10"/>
      <c r="S391" s="10"/>
      <c r="T391" s="10"/>
      <c r="U391" s="10"/>
      <c r="V391" s="84">
        <v>85.68</v>
      </c>
      <c r="W391" s="10"/>
      <c r="X391" s="10"/>
      <c r="Y391" s="10"/>
      <c r="Z391" s="10"/>
      <c r="AA391" s="10"/>
      <c r="AB391" s="17">
        <v>120</v>
      </c>
      <c r="AC391" s="17">
        <v>940</v>
      </c>
      <c r="AD391" s="10"/>
      <c r="AE391" s="10"/>
      <c r="AF391" s="10"/>
      <c r="AG391" s="10"/>
      <c r="AH391" s="10"/>
      <c r="AI391" s="10"/>
      <c r="AJ391" s="10"/>
      <c r="AK391" s="10"/>
      <c r="AL391" s="10"/>
      <c r="AM391" s="10"/>
      <c r="AN391" s="10"/>
      <c r="AO391" s="10"/>
      <c r="AP391" s="17" t="s">
        <v>1570</v>
      </c>
      <c r="AQ391" s="17" t="s">
        <v>1573</v>
      </c>
      <c r="AR391" s="46"/>
      <c r="AS391" s="49" t="s">
        <v>1790</v>
      </c>
      <c r="AT391" s="47"/>
      <c r="AU391" s="56" t="s">
        <v>1791</v>
      </c>
    </row>
    <row r="392" s="1" customFormat="1" ht="30" customHeight="1" spans="1:47">
      <c r="A392" s="16">
        <v>376</v>
      </c>
      <c r="B392" s="16" t="s">
        <v>58</v>
      </c>
      <c r="C392" s="16" t="s">
        <v>89</v>
      </c>
      <c r="D392" s="16" t="s">
        <v>1792</v>
      </c>
      <c r="E392" s="58" t="s">
        <v>1793</v>
      </c>
      <c r="F392" s="17" t="s">
        <v>125</v>
      </c>
      <c r="G392" s="15"/>
      <c r="H392" s="15"/>
      <c r="I392" s="15"/>
      <c r="J392" s="15"/>
      <c r="K392" s="19" t="s">
        <v>1794</v>
      </c>
      <c r="L392" s="9" t="s">
        <v>1775</v>
      </c>
      <c r="M392" s="84">
        <v>42</v>
      </c>
      <c r="N392" s="84">
        <v>15.8227</v>
      </c>
      <c r="O392" s="22">
        <f t="shared" si="39"/>
        <v>15.8227</v>
      </c>
      <c r="P392" s="10"/>
      <c r="Q392" s="10"/>
      <c r="R392" s="10"/>
      <c r="S392" s="10"/>
      <c r="T392" s="10"/>
      <c r="U392" s="10"/>
      <c r="V392" s="84">
        <v>15.8227</v>
      </c>
      <c r="W392" s="10"/>
      <c r="X392" s="10"/>
      <c r="Y392" s="10"/>
      <c r="Z392" s="10"/>
      <c r="AA392" s="10"/>
      <c r="AB392" s="10">
        <v>561</v>
      </c>
      <c r="AC392" s="10">
        <v>2616</v>
      </c>
      <c r="AD392" s="10"/>
      <c r="AE392" s="10"/>
      <c r="AF392" s="10"/>
      <c r="AG392" s="10"/>
      <c r="AH392" s="10"/>
      <c r="AI392" s="10"/>
      <c r="AJ392" s="10"/>
      <c r="AK392" s="10"/>
      <c r="AL392" s="10"/>
      <c r="AM392" s="10"/>
      <c r="AN392" s="10"/>
      <c r="AO392" s="10"/>
      <c r="AP392" s="17" t="s">
        <v>1570</v>
      </c>
      <c r="AQ392" s="17" t="s">
        <v>1573</v>
      </c>
      <c r="AR392" s="46"/>
      <c r="AS392" s="49" t="s">
        <v>1795</v>
      </c>
      <c r="AT392" s="47"/>
      <c r="AU392" s="56" t="s">
        <v>1796</v>
      </c>
    </row>
    <row r="393" s="1" customFormat="1" ht="30" customHeight="1" spans="1:47">
      <c r="A393" s="16">
        <v>377</v>
      </c>
      <c r="B393" s="16" t="s">
        <v>58</v>
      </c>
      <c r="C393" s="16" t="s">
        <v>89</v>
      </c>
      <c r="D393" s="16" t="s">
        <v>883</v>
      </c>
      <c r="E393" s="58" t="s">
        <v>1797</v>
      </c>
      <c r="F393" s="17" t="s">
        <v>125</v>
      </c>
      <c r="G393" s="15"/>
      <c r="H393" s="15"/>
      <c r="I393" s="15"/>
      <c r="J393" s="15"/>
      <c r="K393" s="19" t="s">
        <v>1798</v>
      </c>
      <c r="L393" s="9" t="s">
        <v>1775</v>
      </c>
      <c r="M393" s="84">
        <v>24</v>
      </c>
      <c r="N393" s="84">
        <v>14.0413</v>
      </c>
      <c r="O393" s="22">
        <f t="shared" si="39"/>
        <v>14.0413</v>
      </c>
      <c r="P393" s="10"/>
      <c r="Q393" s="10"/>
      <c r="R393" s="10"/>
      <c r="S393" s="10"/>
      <c r="T393" s="10"/>
      <c r="U393" s="10"/>
      <c r="V393" s="84">
        <v>14.0413</v>
      </c>
      <c r="W393" s="10"/>
      <c r="X393" s="10"/>
      <c r="Y393" s="10"/>
      <c r="Z393" s="10"/>
      <c r="AA393" s="10"/>
      <c r="AB393" s="10">
        <v>318</v>
      </c>
      <c r="AC393" s="10">
        <v>1295</v>
      </c>
      <c r="AD393" s="10"/>
      <c r="AE393" s="10"/>
      <c r="AF393" s="10"/>
      <c r="AG393" s="10"/>
      <c r="AH393" s="10"/>
      <c r="AI393" s="10"/>
      <c r="AJ393" s="10"/>
      <c r="AK393" s="10"/>
      <c r="AL393" s="10"/>
      <c r="AM393" s="10"/>
      <c r="AN393" s="10"/>
      <c r="AO393" s="10"/>
      <c r="AP393" s="17" t="s">
        <v>1570</v>
      </c>
      <c r="AQ393" s="17" t="s">
        <v>1573</v>
      </c>
      <c r="AR393" s="46"/>
      <c r="AS393" s="49" t="s">
        <v>1799</v>
      </c>
      <c r="AT393" s="47"/>
      <c r="AU393" s="56" t="s">
        <v>1800</v>
      </c>
    </row>
    <row r="394" s="1" customFormat="1" ht="30" customHeight="1" spans="1:47">
      <c r="A394" s="14" t="s">
        <v>56</v>
      </c>
      <c r="B394" s="15"/>
      <c r="C394" s="15"/>
      <c r="D394" s="15"/>
      <c r="E394" s="15"/>
      <c r="F394" s="15"/>
      <c r="G394" s="15"/>
      <c r="H394" s="15"/>
      <c r="I394" s="15"/>
      <c r="J394" s="15"/>
      <c r="K394" s="15"/>
      <c r="L394" s="21"/>
      <c r="M394" s="10">
        <f>SUM(M395:M420)</f>
        <v>2044.520876</v>
      </c>
      <c r="N394" s="10">
        <f t="shared" ref="N394:AA394" si="40">SUM(N395:N420)</f>
        <v>1904</v>
      </c>
      <c r="O394" s="10">
        <f t="shared" si="40"/>
        <v>1904</v>
      </c>
      <c r="P394" s="10">
        <f t="shared" si="40"/>
        <v>574</v>
      </c>
      <c r="Q394" s="10">
        <f t="shared" si="40"/>
        <v>0</v>
      </c>
      <c r="R394" s="10">
        <f t="shared" si="40"/>
        <v>0</v>
      </c>
      <c r="S394" s="10">
        <f t="shared" si="40"/>
        <v>0</v>
      </c>
      <c r="T394" s="10">
        <f t="shared" si="40"/>
        <v>0</v>
      </c>
      <c r="U394" s="10">
        <f t="shared" si="40"/>
        <v>1330</v>
      </c>
      <c r="V394" s="10">
        <f t="shared" si="40"/>
        <v>0</v>
      </c>
      <c r="W394" s="10">
        <f t="shared" si="40"/>
        <v>0</v>
      </c>
      <c r="X394" s="10">
        <f t="shared" si="40"/>
        <v>0</v>
      </c>
      <c r="Y394" s="10">
        <f t="shared" si="40"/>
        <v>0</v>
      </c>
      <c r="Z394" s="10">
        <f t="shared" si="40"/>
        <v>0</v>
      </c>
      <c r="AA394" s="10">
        <f t="shared" si="40"/>
        <v>0</v>
      </c>
      <c r="AB394" s="10">
        <f t="shared" ref="AA394:AO394" si="41">SUM(AB395:AB420)</f>
        <v>105968</v>
      </c>
      <c r="AC394" s="10">
        <f t="shared" si="41"/>
        <v>464425</v>
      </c>
      <c r="AD394" s="10">
        <f t="shared" si="41"/>
        <v>27059</v>
      </c>
      <c r="AE394" s="10">
        <f t="shared" si="41"/>
        <v>115527</v>
      </c>
      <c r="AF394" s="10">
        <f t="shared" si="41"/>
        <v>206</v>
      </c>
      <c r="AG394" s="10">
        <f t="shared" si="41"/>
        <v>944</v>
      </c>
      <c r="AH394" s="10">
        <f t="shared" si="41"/>
        <v>9</v>
      </c>
      <c r="AI394" s="10">
        <f t="shared" si="41"/>
        <v>24</v>
      </c>
      <c r="AJ394" s="10">
        <f t="shared" si="41"/>
        <v>0</v>
      </c>
      <c r="AK394" s="10">
        <f t="shared" si="41"/>
        <v>0</v>
      </c>
      <c r="AL394" s="10">
        <f t="shared" si="41"/>
        <v>0</v>
      </c>
      <c r="AM394" s="10">
        <f t="shared" si="41"/>
        <v>0</v>
      </c>
      <c r="AN394" s="10">
        <f t="shared" si="41"/>
        <v>0</v>
      </c>
      <c r="AO394" s="10">
        <f t="shared" si="41"/>
        <v>0</v>
      </c>
      <c r="AP394" s="17" t="s">
        <v>1801</v>
      </c>
      <c r="AQ394" s="10"/>
      <c r="AR394" s="46"/>
      <c r="AS394" s="47"/>
      <c r="AT394" s="47"/>
      <c r="AU394" s="48"/>
    </row>
    <row r="395" s="1" customFormat="1" ht="30" customHeight="1" spans="1:47">
      <c r="A395" s="16">
        <v>378</v>
      </c>
      <c r="B395" s="16" t="s">
        <v>58</v>
      </c>
      <c r="C395" s="17" t="s">
        <v>333</v>
      </c>
      <c r="D395" s="17" t="s">
        <v>1802</v>
      </c>
      <c r="E395" s="17" t="s">
        <v>1803</v>
      </c>
      <c r="F395" s="17" t="s">
        <v>125</v>
      </c>
      <c r="G395" s="16" t="s">
        <v>62</v>
      </c>
      <c r="H395" s="16" t="s">
        <v>117</v>
      </c>
      <c r="I395" s="16">
        <v>2</v>
      </c>
      <c r="J395" s="16">
        <v>1590</v>
      </c>
      <c r="K395" s="9" t="s">
        <v>1804</v>
      </c>
      <c r="L395" s="9" t="s">
        <v>1805</v>
      </c>
      <c r="M395" s="22">
        <v>31.390493</v>
      </c>
      <c r="N395" s="22">
        <v>28</v>
      </c>
      <c r="O395" s="22">
        <f t="shared" ref="O395:O420" si="42">P395+Q395+R395+S395+T395+U395+V395+W395+X395</f>
        <v>28</v>
      </c>
      <c r="P395" s="25">
        <v>10</v>
      </c>
      <c r="Q395" s="25"/>
      <c r="R395" s="25"/>
      <c r="S395" s="25"/>
      <c r="T395" s="25"/>
      <c r="U395" s="25">
        <v>18</v>
      </c>
      <c r="V395" s="25"/>
      <c r="W395" s="25"/>
      <c r="X395" s="25"/>
      <c r="Y395" s="16"/>
      <c r="Z395" s="16"/>
      <c r="AA395" s="16"/>
      <c r="AB395" s="17">
        <v>24</v>
      </c>
      <c r="AC395" s="17">
        <v>105</v>
      </c>
      <c r="AD395" s="17">
        <v>4</v>
      </c>
      <c r="AE395" s="17">
        <v>15</v>
      </c>
      <c r="AF395" s="17">
        <v>2</v>
      </c>
      <c r="AG395" s="17">
        <v>6</v>
      </c>
      <c r="AH395" s="17">
        <v>1</v>
      </c>
      <c r="AI395" s="17">
        <v>0</v>
      </c>
      <c r="AJ395" s="16"/>
      <c r="AK395" s="16"/>
      <c r="AL395" s="16"/>
      <c r="AM395" s="16"/>
      <c r="AN395" s="16"/>
      <c r="AO395" s="16"/>
      <c r="AP395" s="17" t="s">
        <v>1801</v>
      </c>
      <c r="AQ395" s="17" t="s">
        <v>1801</v>
      </c>
      <c r="AR395" s="9"/>
      <c r="AS395" s="49" t="s">
        <v>1806</v>
      </c>
      <c r="AT395" s="50"/>
      <c r="AU395" s="56" t="s">
        <v>1807</v>
      </c>
    </row>
    <row r="396" s="1" customFormat="1" ht="30" customHeight="1" spans="1:47">
      <c r="A396" s="16">
        <v>379</v>
      </c>
      <c r="B396" s="16" t="s">
        <v>58</v>
      </c>
      <c r="C396" s="17" t="s">
        <v>333</v>
      </c>
      <c r="D396" s="17" t="s">
        <v>428</v>
      </c>
      <c r="E396" s="17" t="s">
        <v>1808</v>
      </c>
      <c r="F396" s="17" t="s">
        <v>125</v>
      </c>
      <c r="G396" s="16" t="s">
        <v>62</v>
      </c>
      <c r="H396" s="16" t="s">
        <v>594</v>
      </c>
      <c r="I396" s="16">
        <v>170</v>
      </c>
      <c r="J396" s="16"/>
      <c r="K396" s="9" t="s">
        <v>1809</v>
      </c>
      <c r="L396" s="9" t="s">
        <v>1805</v>
      </c>
      <c r="M396" s="22">
        <v>61.045075</v>
      </c>
      <c r="N396" s="22">
        <v>58</v>
      </c>
      <c r="O396" s="22">
        <f t="shared" si="42"/>
        <v>58</v>
      </c>
      <c r="P396" s="25">
        <v>19</v>
      </c>
      <c r="Q396" s="25"/>
      <c r="R396" s="25"/>
      <c r="S396" s="25"/>
      <c r="T396" s="25"/>
      <c r="U396" s="25">
        <v>39</v>
      </c>
      <c r="V396" s="25"/>
      <c r="W396" s="25"/>
      <c r="X396" s="25"/>
      <c r="Y396" s="16"/>
      <c r="Z396" s="16"/>
      <c r="AA396" s="16"/>
      <c r="AB396" s="17">
        <v>637</v>
      </c>
      <c r="AC396" s="17">
        <v>2293</v>
      </c>
      <c r="AD396" s="17">
        <v>91</v>
      </c>
      <c r="AE396" s="17">
        <v>333</v>
      </c>
      <c r="AF396" s="17"/>
      <c r="AG396" s="17"/>
      <c r="AH396" s="17">
        <v>1</v>
      </c>
      <c r="AI396" s="17"/>
      <c r="AJ396" s="16"/>
      <c r="AK396" s="16"/>
      <c r="AL396" s="16"/>
      <c r="AM396" s="16"/>
      <c r="AN396" s="16"/>
      <c r="AO396" s="16"/>
      <c r="AP396" s="17" t="s">
        <v>1801</v>
      </c>
      <c r="AQ396" s="17" t="s">
        <v>1801</v>
      </c>
      <c r="AR396" s="9"/>
      <c r="AS396" s="49" t="s">
        <v>1810</v>
      </c>
      <c r="AT396" s="50"/>
      <c r="AU396" s="56" t="s">
        <v>1811</v>
      </c>
    </row>
    <row r="397" s="1" customFormat="1" ht="30" customHeight="1" spans="1:47">
      <c r="A397" s="16">
        <v>380</v>
      </c>
      <c r="B397" s="16" t="s">
        <v>58</v>
      </c>
      <c r="C397" s="17" t="s">
        <v>136</v>
      </c>
      <c r="D397" s="17" t="s">
        <v>1812</v>
      </c>
      <c r="E397" s="17" t="s">
        <v>1813</v>
      </c>
      <c r="F397" s="17" t="s">
        <v>125</v>
      </c>
      <c r="G397" s="16" t="s">
        <v>62</v>
      </c>
      <c r="H397" s="16" t="s">
        <v>187</v>
      </c>
      <c r="I397" s="16">
        <v>1</v>
      </c>
      <c r="J397" s="16" t="s">
        <v>1814</v>
      </c>
      <c r="K397" s="9" t="s">
        <v>1815</v>
      </c>
      <c r="L397" s="9" t="s">
        <v>1805</v>
      </c>
      <c r="M397" s="22">
        <v>113.155176</v>
      </c>
      <c r="N397" s="22">
        <v>108</v>
      </c>
      <c r="O397" s="22">
        <f t="shared" si="42"/>
        <v>108</v>
      </c>
      <c r="P397" s="25">
        <v>35</v>
      </c>
      <c r="Q397" s="25"/>
      <c r="R397" s="25"/>
      <c r="S397" s="25"/>
      <c r="T397" s="25"/>
      <c r="U397" s="25">
        <v>73</v>
      </c>
      <c r="V397" s="25"/>
      <c r="W397" s="25"/>
      <c r="X397" s="25"/>
      <c r="Y397" s="16"/>
      <c r="Z397" s="16"/>
      <c r="AA397" s="16"/>
      <c r="AB397" s="17">
        <v>150</v>
      </c>
      <c r="AC397" s="17">
        <v>576</v>
      </c>
      <c r="AD397" s="17">
        <v>50</v>
      </c>
      <c r="AE397" s="17">
        <v>199</v>
      </c>
      <c r="AF397" s="17"/>
      <c r="AG397" s="17"/>
      <c r="AH397" s="17"/>
      <c r="AI397" s="17">
        <v>1</v>
      </c>
      <c r="AJ397" s="16"/>
      <c r="AK397" s="16"/>
      <c r="AL397" s="16"/>
      <c r="AM397" s="16"/>
      <c r="AN397" s="16"/>
      <c r="AO397" s="16"/>
      <c r="AP397" s="17" t="s">
        <v>1801</v>
      </c>
      <c r="AQ397" s="17" t="s">
        <v>1801</v>
      </c>
      <c r="AR397" s="9"/>
      <c r="AS397" s="49" t="s">
        <v>1816</v>
      </c>
      <c r="AT397" s="50"/>
      <c r="AU397" s="56" t="s">
        <v>1817</v>
      </c>
    </row>
    <row r="398" s="1" customFormat="1" ht="30" customHeight="1" spans="1:47">
      <c r="A398" s="16">
        <v>381</v>
      </c>
      <c r="B398" s="16" t="s">
        <v>58</v>
      </c>
      <c r="C398" s="17" t="s">
        <v>83</v>
      </c>
      <c r="D398" s="17" t="s">
        <v>624</v>
      </c>
      <c r="E398" s="17" t="s">
        <v>1818</v>
      </c>
      <c r="F398" s="17" t="s">
        <v>125</v>
      </c>
      <c r="G398" s="16" t="s">
        <v>62</v>
      </c>
      <c r="H398" s="16" t="s">
        <v>187</v>
      </c>
      <c r="I398" s="16">
        <v>1</v>
      </c>
      <c r="J398" s="16" t="s">
        <v>1819</v>
      </c>
      <c r="K398" s="9" t="s">
        <v>1820</v>
      </c>
      <c r="L398" s="9" t="s">
        <v>1805</v>
      </c>
      <c r="M398" s="22">
        <v>80.227815</v>
      </c>
      <c r="N398" s="22">
        <v>75</v>
      </c>
      <c r="O398" s="22">
        <f t="shared" si="42"/>
        <v>75</v>
      </c>
      <c r="P398" s="25">
        <v>29</v>
      </c>
      <c r="Q398" s="25"/>
      <c r="R398" s="25"/>
      <c r="S398" s="25"/>
      <c r="T398" s="25"/>
      <c r="U398" s="25">
        <v>46</v>
      </c>
      <c r="V398" s="25"/>
      <c r="W398" s="25"/>
      <c r="X398" s="25"/>
      <c r="Y398" s="16"/>
      <c r="Z398" s="16"/>
      <c r="AA398" s="16"/>
      <c r="AB398" s="17">
        <v>434</v>
      </c>
      <c r="AC398" s="17">
        <v>1747</v>
      </c>
      <c r="AD398" s="17">
        <v>227</v>
      </c>
      <c r="AE398" s="17">
        <v>1015</v>
      </c>
      <c r="AF398" s="17"/>
      <c r="AG398" s="17"/>
      <c r="AH398" s="17"/>
      <c r="AI398" s="17">
        <v>1</v>
      </c>
      <c r="AJ398" s="16"/>
      <c r="AK398" s="16"/>
      <c r="AL398" s="16"/>
      <c r="AM398" s="16"/>
      <c r="AN398" s="16"/>
      <c r="AO398" s="16"/>
      <c r="AP398" s="17" t="s">
        <v>1801</v>
      </c>
      <c r="AQ398" s="17" t="s">
        <v>1801</v>
      </c>
      <c r="AR398" s="9"/>
      <c r="AS398" s="49" t="s">
        <v>1821</v>
      </c>
      <c r="AT398" s="50"/>
      <c r="AU398" s="56" t="s">
        <v>1822</v>
      </c>
    </row>
    <row r="399" s="1" customFormat="1" ht="30" customHeight="1" spans="1:47">
      <c r="A399" s="16">
        <v>382</v>
      </c>
      <c r="B399" s="16" t="s">
        <v>58</v>
      </c>
      <c r="C399" s="17" t="s">
        <v>602</v>
      </c>
      <c r="D399" s="17" t="s">
        <v>974</v>
      </c>
      <c r="E399" s="17" t="s">
        <v>1823</v>
      </c>
      <c r="F399" s="17" t="s">
        <v>125</v>
      </c>
      <c r="G399" s="16" t="s">
        <v>62</v>
      </c>
      <c r="H399" s="16" t="s">
        <v>117</v>
      </c>
      <c r="I399" s="16">
        <v>3</v>
      </c>
      <c r="J399" s="16">
        <v>479</v>
      </c>
      <c r="K399" s="9" t="s">
        <v>1824</v>
      </c>
      <c r="L399" s="9" t="s">
        <v>1805</v>
      </c>
      <c r="M399" s="22">
        <v>18.792977</v>
      </c>
      <c r="N399" s="22">
        <v>17</v>
      </c>
      <c r="O399" s="22">
        <f t="shared" si="42"/>
        <v>17</v>
      </c>
      <c r="P399" s="25">
        <v>7</v>
      </c>
      <c r="Q399" s="25"/>
      <c r="R399" s="25"/>
      <c r="S399" s="25"/>
      <c r="T399" s="25"/>
      <c r="U399" s="25">
        <v>10</v>
      </c>
      <c r="V399" s="25"/>
      <c r="W399" s="25"/>
      <c r="X399" s="25"/>
      <c r="Y399" s="16"/>
      <c r="Z399" s="16"/>
      <c r="AA399" s="16"/>
      <c r="AB399" s="17">
        <v>415</v>
      </c>
      <c r="AC399" s="17">
        <v>2145</v>
      </c>
      <c r="AD399" s="17">
        <v>276</v>
      </c>
      <c r="AE399" s="17">
        <v>1412</v>
      </c>
      <c r="AF399" s="17"/>
      <c r="AG399" s="17"/>
      <c r="AH399" s="17"/>
      <c r="AI399" s="17">
        <v>1</v>
      </c>
      <c r="AJ399" s="16"/>
      <c r="AK399" s="16"/>
      <c r="AL399" s="16"/>
      <c r="AM399" s="16"/>
      <c r="AN399" s="16"/>
      <c r="AO399" s="16"/>
      <c r="AP399" s="17" t="s">
        <v>1801</v>
      </c>
      <c r="AQ399" s="17" t="s">
        <v>1801</v>
      </c>
      <c r="AR399" s="9"/>
      <c r="AS399" s="49" t="s">
        <v>1825</v>
      </c>
      <c r="AT399" s="50"/>
      <c r="AU399" s="56" t="s">
        <v>1826</v>
      </c>
    </row>
    <row r="400" s="1" customFormat="1" ht="30" customHeight="1" spans="1:47">
      <c r="A400" s="16">
        <v>383</v>
      </c>
      <c r="B400" s="16" t="s">
        <v>58</v>
      </c>
      <c r="C400" s="17" t="s">
        <v>602</v>
      </c>
      <c r="D400" s="17" t="s">
        <v>974</v>
      </c>
      <c r="E400" s="17" t="s">
        <v>1827</v>
      </c>
      <c r="F400" s="17" t="s">
        <v>125</v>
      </c>
      <c r="G400" s="16" t="s">
        <v>62</v>
      </c>
      <c r="H400" s="16" t="s">
        <v>187</v>
      </c>
      <c r="I400" s="16">
        <v>1</v>
      </c>
      <c r="J400" s="16" t="s">
        <v>1828</v>
      </c>
      <c r="K400" s="9" t="s">
        <v>1829</v>
      </c>
      <c r="L400" s="9" t="s">
        <v>1805</v>
      </c>
      <c r="M400" s="22">
        <v>76.358017</v>
      </c>
      <c r="N400" s="22">
        <v>70</v>
      </c>
      <c r="O400" s="22">
        <f t="shared" si="42"/>
        <v>70</v>
      </c>
      <c r="P400" s="25">
        <v>25</v>
      </c>
      <c r="Q400" s="25"/>
      <c r="R400" s="25"/>
      <c r="S400" s="25"/>
      <c r="T400" s="25"/>
      <c r="U400" s="25">
        <v>45</v>
      </c>
      <c r="V400" s="25"/>
      <c r="W400" s="25"/>
      <c r="X400" s="25"/>
      <c r="Y400" s="16"/>
      <c r="Z400" s="16"/>
      <c r="AA400" s="16"/>
      <c r="AB400" s="17">
        <v>415</v>
      </c>
      <c r="AC400" s="17">
        <v>2145</v>
      </c>
      <c r="AD400" s="17">
        <v>276</v>
      </c>
      <c r="AE400" s="17">
        <v>1412</v>
      </c>
      <c r="AF400" s="17"/>
      <c r="AG400" s="17"/>
      <c r="AH400" s="17"/>
      <c r="AI400" s="17">
        <v>1</v>
      </c>
      <c r="AJ400" s="16"/>
      <c r="AK400" s="16"/>
      <c r="AL400" s="16"/>
      <c r="AM400" s="16"/>
      <c r="AN400" s="16"/>
      <c r="AO400" s="16"/>
      <c r="AP400" s="17" t="s">
        <v>1801</v>
      </c>
      <c r="AQ400" s="17" t="s">
        <v>1801</v>
      </c>
      <c r="AR400" s="9"/>
      <c r="AS400" s="49" t="s">
        <v>1830</v>
      </c>
      <c r="AT400" s="50"/>
      <c r="AU400" s="56" t="s">
        <v>1831</v>
      </c>
    </row>
    <row r="401" s="1" customFormat="1" ht="30" customHeight="1" spans="1:47">
      <c r="A401" s="16">
        <v>384</v>
      </c>
      <c r="B401" s="16" t="s">
        <v>58</v>
      </c>
      <c r="C401" s="17" t="s">
        <v>602</v>
      </c>
      <c r="D401" s="17" t="s">
        <v>629</v>
      </c>
      <c r="E401" s="17" t="s">
        <v>1832</v>
      </c>
      <c r="F401" s="17" t="s">
        <v>125</v>
      </c>
      <c r="G401" s="16" t="s">
        <v>62</v>
      </c>
      <c r="H401" s="16" t="s">
        <v>187</v>
      </c>
      <c r="I401" s="16">
        <v>1</v>
      </c>
      <c r="J401" s="16" t="s">
        <v>1833</v>
      </c>
      <c r="K401" s="9" t="s">
        <v>1834</v>
      </c>
      <c r="L401" s="9" t="s">
        <v>1805</v>
      </c>
      <c r="M401" s="22">
        <v>95.21005</v>
      </c>
      <c r="N401" s="22">
        <v>90</v>
      </c>
      <c r="O401" s="22">
        <f t="shared" si="42"/>
        <v>90</v>
      </c>
      <c r="P401" s="25">
        <v>31</v>
      </c>
      <c r="Q401" s="25"/>
      <c r="R401" s="25"/>
      <c r="S401" s="25"/>
      <c r="T401" s="25"/>
      <c r="U401" s="25">
        <v>59</v>
      </c>
      <c r="V401" s="25"/>
      <c r="W401" s="25"/>
      <c r="X401" s="25"/>
      <c r="Y401" s="16"/>
      <c r="Z401" s="16"/>
      <c r="AA401" s="16"/>
      <c r="AB401" s="17">
        <v>430</v>
      </c>
      <c r="AC401" s="17">
        <v>2354</v>
      </c>
      <c r="AD401" s="17">
        <v>163</v>
      </c>
      <c r="AE401" s="17">
        <v>1037</v>
      </c>
      <c r="AF401" s="17"/>
      <c r="AG401" s="17"/>
      <c r="AH401" s="17"/>
      <c r="AI401" s="17">
        <v>1</v>
      </c>
      <c r="AJ401" s="16"/>
      <c r="AK401" s="16"/>
      <c r="AL401" s="16"/>
      <c r="AM401" s="16"/>
      <c r="AN401" s="16"/>
      <c r="AO401" s="16"/>
      <c r="AP401" s="17" t="s">
        <v>1801</v>
      </c>
      <c r="AQ401" s="17" t="s">
        <v>1801</v>
      </c>
      <c r="AR401" s="9"/>
      <c r="AS401" s="49" t="s">
        <v>1835</v>
      </c>
      <c r="AT401" s="50"/>
      <c r="AU401" s="56" t="s">
        <v>1836</v>
      </c>
    </row>
    <row r="402" s="1" customFormat="1" ht="30" customHeight="1" spans="1:47">
      <c r="A402" s="16">
        <v>385</v>
      </c>
      <c r="B402" s="16" t="s">
        <v>58</v>
      </c>
      <c r="C402" s="17" t="s">
        <v>143</v>
      </c>
      <c r="D402" s="17" t="s">
        <v>1045</v>
      </c>
      <c r="E402" s="17" t="s">
        <v>1837</v>
      </c>
      <c r="F402" s="17" t="s">
        <v>125</v>
      </c>
      <c r="G402" s="16" t="s">
        <v>62</v>
      </c>
      <c r="H402" s="16" t="s">
        <v>594</v>
      </c>
      <c r="I402" s="16">
        <v>151</v>
      </c>
      <c r="J402" s="16"/>
      <c r="K402" s="9" t="s">
        <v>1838</v>
      </c>
      <c r="L402" s="9" t="s">
        <v>1805</v>
      </c>
      <c r="M402" s="22">
        <v>53.533499</v>
      </c>
      <c r="N402" s="22">
        <v>50</v>
      </c>
      <c r="O402" s="22">
        <f t="shared" si="42"/>
        <v>50</v>
      </c>
      <c r="P402" s="25">
        <v>20</v>
      </c>
      <c r="Q402" s="25"/>
      <c r="R402" s="25"/>
      <c r="S402" s="25"/>
      <c r="T402" s="25"/>
      <c r="U402" s="25">
        <v>30</v>
      </c>
      <c r="V402" s="25"/>
      <c r="W402" s="25"/>
      <c r="X402" s="25"/>
      <c r="Y402" s="16"/>
      <c r="Z402" s="16"/>
      <c r="AA402" s="16"/>
      <c r="AB402" s="17">
        <v>521</v>
      </c>
      <c r="AC402" s="17">
        <v>2189</v>
      </c>
      <c r="AD402" s="17">
        <v>8</v>
      </c>
      <c r="AE402" s="17">
        <v>24</v>
      </c>
      <c r="AF402" s="17"/>
      <c r="AG402" s="17"/>
      <c r="AH402" s="17"/>
      <c r="AI402" s="17">
        <v>1</v>
      </c>
      <c r="AJ402" s="16"/>
      <c r="AK402" s="16"/>
      <c r="AL402" s="16"/>
      <c r="AM402" s="16"/>
      <c r="AN402" s="16"/>
      <c r="AO402" s="16"/>
      <c r="AP402" s="17" t="s">
        <v>1801</v>
      </c>
      <c r="AQ402" s="17" t="s">
        <v>1801</v>
      </c>
      <c r="AR402" s="9"/>
      <c r="AS402" s="49" t="s">
        <v>1839</v>
      </c>
      <c r="AT402" s="50"/>
      <c r="AU402" s="56" t="s">
        <v>1840</v>
      </c>
    </row>
    <row r="403" s="1" customFormat="1" ht="30" customHeight="1" spans="1:47">
      <c r="A403" s="16">
        <v>386</v>
      </c>
      <c r="B403" s="16" t="s">
        <v>58</v>
      </c>
      <c r="C403" s="17" t="s">
        <v>265</v>
      </c>
      <c r="D403" s="17" t="s">
        <v>1178</v>
      </c>
      <c r="E403" s="17" t="s">
        <v>1841</v>
      </c>
      <c r="F403" s="17" t="s">
        <v>125</v>
      </c>
      <c r="G403" s="16" t="s">
        <v>62</v>
      </c>
      <c r="H403" s="16" t="s">
        <v>117</v>
      </c>
      <c r="I403" s="16">
        <v>3</v>
      </c>
      <c r="J403" s="16">
        <v>913</v>
      </c>
      <c r="K403" s="9" t="s">
        <v>1842</v>
      </c>
      <c r="L403" s="9" t="s">
        <v>1805</v>
      </c>
      <c r="M403" s="22">
        <v>84.287089</v>
      </c>
      <c r="N403" s="22">
        <v>80</v>
      </c>
      <c r="O403" s="22">
        <f t="shared" si="42"/>
        <v>80</v>
      </c>
      <c r="P403" s="25">
        <v>40</v>
      </c>
      <c r="Q403" s="25"/>
      <c r="R403" s="25"/>
      <c r="S403" s="25"/>
      <c r="T403" s="25"/>
      <c r="U403" s="25">
        <v>40</v>
      </c>
      <c r="V403" s="25"/>
      <c r="W403" s="25"/>
      <c r="X403" s="25"/>
      <c r="Y403" s="16"/>
      <c r="Z403" s="16"/>
      <c r="AA403" s="16"/>
      <c r="AB403" s="17">
        <v>497</v>
      </c>
      <c r="AC403" s="17">
        <v>1918</v>
      </c>
      <c r="AD403" s="17">
        <v>88</v>
      </c>
      <c r="AE403" s="17">
        <v>367</v>
      </c>
      <c r="AF403" s="17"/>
      <c r="AG403" s="17"/>
      <c r="AH403" s="17"/>
      <c r="AI403" s="17">
        <v>1</v>
      </c>
      <c r="AJ403" s="16"/>
      <c r="AK403" s="16"/>
      <c r="AL403" s="16"/>
      <c r="AM403" s="16"/>
      <c r="AN403" s="16"/>
      <c r="AO403" s="16"/>
      <c r="AP403" s="17" t="s">
        <v>1801</v>
      </c>
      <c r="AQ403" s="17" t="s">
        <v>1801</v>
      </c>
      <c r="AR403" s="9"/>
      <c r="AS403" s="49" t="s">
        <v>1843</v>
      </c>
      <c r="AT403" s="50"/>
      <c r="AU403" s="56" t="s">
        <v>1844</v>
      </c>
    </row>
    <row r="404" s="1" customFormat="1" ht="30" customHeight="1" spans="1:47">
      <c r="A404" s="16">
        <v>387</v>
      </c>
      <c r="B404" s="16" t="s">
        <v>58</v>
      </c>
      <c r="C404" s="17" t="s">
        <v>302</v>
      </c>
      <c r="D404" s="17" t="s">
        <v>359</v>
      </c>
      <c r="E404" s="17" t="s">
        <v>1845</v>
      </c>
      <c r="F404" s="17" t="s">
        <v>125</v>
      </c>
      <c r="G404" s="16" t="s">
        <v>62</v>
      </c>
      <c r="H404" s="16" t="s">
        <v>117</v>
      </c>
      <c r="I404" s="16">
        <v>4</v>
      </c>
      <c r="J404" s="16">
        <v>1908</v>
      </c>
      <c r="K404" s="80" t="s">
        <v>1846</v>
      </c>
      <c r="L404" s="9" t="s">
        <v>1805</v>
      </c>
      <c r="M404" s="22">
        <v>53.939911</v>
      </c>
      <c r="N404" s="22">
        <v>47</v>
      </c>
      <c r="O404" s="22">
        <f t="shared" si="42"/>
        <v>47</v>
      </c>
      <c r="P404" s="25">
        <v>18</v>
      </c>
      <c r="Q404" s="25"/>
      <c r="R404" s="25"/>
      <c r="S404" s="25"/>
      <c r="T404" s="25"/>
      <c r="U404" s="25">
        <v>29</v>
      </c>
      <c r="V404" s="25"/>
      <c r="W404" s="25"/>
      <c r="X404" s="25"/>
      <c r="Y404" s="16"/>
      <c r="Z404" s="16"/>
      <c r="AA404" s="16"/>
      <c r="AB404" s="17">
        <v>1129</v>
      </c>
      <c r="AC404" s="17">
        <v>4740</v>
      </c>
      <c r="AD404" s="17">
        <v>256</v>
      </c>
      <c r="AE404" s="17">
        <v>1079</v>
      </c>
      <c r="AF404" s="17"/>
      <c r="AG404" s="17"/>
      <c r="AH404" s="17"/>
      <c r="AI404" s="17">
        <v>1</v>
      </c>
      <c r="AJ404" s="16"/>
      <c r="AK404" s="16"/>
      <c r="AL404" s="16"/>
      <c r="AM404" s="16"/>
      <c r="AN404" s="16"/>
      <c r="AO404" s="16"/>
      <c r="AP404" s="17" t="s">
        <v>1801</v>
      </c>
      <c r="AQ404" s="17" t="s">
        <v>1801</v>
      </c>
      <c r="AR404" s="9"/>
      <c r="AS404" s="49" t="s">
        <v>1847</v>
      </c>
      <c r="AT404" s="50"/>
      <c r="AU404" s="56" t="s">
        <v>1848</v>
      </c>
    </row>
    <row r="405" s="1" customFormat="1" ht="30" customHeight="1" spans="1:47">
      <c r="A405" s="16">
        <v>388</v>
      </c>
      <c r="B405" s="16" t="s">
        <v>58</v>
      </c>
      <c r="C405" s="17" t="s">
        <v>89</v>
      </c>
      <c r="D405" s="17" t="s">
        <v>747</v>
      </c>
      <c r="E405" s="17" t="s">
        <v>1849</v>
      </c>
      <c r="F405" s="17" t="s">
        <v>125</v>
      </c>
      <c r="G405" s="16" t="s">
        <v>62</v>
      </c>
      <c r="H405" s="16" t="s">
        <v>146</v>
      </c>
      <c r="I405" s="16">
        <v>1</v>
      </c>
      <c r="J405" s="16">
        <v>4139</v>
      </c>
      <c r="K405" s="80" t="s">
        <v>1850</v>
      </c>
      <c r="L405" s="9" t="s">
        <v>1805</v>
      </c>
      <c r="M405" s="22">
        <v>81.988067</v>
      </c>
      <c r="N405" s="22">
        <v>76</v>
      </c>
      <c r="O405" s="22">
        <f t="shared" si="42"/>
        <v>76</v>
      </c>
      <c r="P405" s="25">
        <v>26</v>
      </c>
      <c r="Q405" s="25"/>
      <c r="R405" s="25"/>
      <c r="S405" s="25"/>
      <c r="T405" s="25"/>
      <c r="U405" s="25">
        <v>50</v>
      </c>
      <c r="V405" s="25"/>
      <c r="W405" s="25"/>
      <c r="X405" s="25"/>
      <c r="Y405" s="16"/>
      <c r="Z405" s="16"/>
      <c r="AA405" s="16"/>
      <c r="AB405" s="17">
        <v>479</v>
      </c>
      <c r="AC405" s="17">
        <v>2051</v>
      </c>
      <c r="AD405" s="17">
        <v>255</v>
      </c>
      <c r="AE405" s="17">
        <v>1119</v>
      </c>
      <c r="AF405" s="17"/>
      <c r="AG405" s="17"/>
      <c r="AH405" s="17"/>
      <c r="AI405" s="17">
        <v>1</v>
      </c>
      <c r="AJ405" s="16"/>
      <c r="AK405" s="16"/>
      <c r="AL405" s="16"/>
      <c r="AM405" s="16"/>
      <c r="AN405" s="16"/>
      <c r="AO405" s="16"/>
      <c r="AP405" s="17" t="s">
        <v>1801</v>
      </c>
      <c r="AQ405" s="17" t="s">
        <v>1801</v>
      </c>
      <c r="AR405" s="9"/>
      <c r="AS405" s="49" t="s">
        <v>1851</v>
      </c>
      <c r="AT405" s="50"/>
      <c r="AU405" s="56" t="s">
        <v>1852</v>
      </c>
    </row>
    <row r="406" s="1" customFormat="1" ht="30" customHeight="1" spans="1:47">
      <c r="A406" s="16">
        <v>389</v>
      </c>
      <c r="B406" s="16" t="s">
        <v>58</v>
      </c>
      <c r="C406" s="17" t="s">
        <v>89</v>
      </c>
      <c r="D406" s="17" t="s">
        <v>1252</v>
      </c>
      <c r="E406" s="17" t="s">
        <v>1853</v>
      </c>
      <c r="F406" s="17" t="s">
        <v>125</v>
      </c>
      <c r="G406" s="16" t="s">
        <v>62</v>
      </c>
      <c r="H406" s="16" t="s">
        <v>146</v>
      </c>
      <c r="I406" s="16">
        <v>2</v>
      </c>
      <c r="J406" s="16">
        <v>780</v>
      </c>
      <c r="K406" s="80" t="s">
        <v>1854</v>
      </c>
      <c r="L406" s="9" t="s">
        <v>1805</v>
      </c>
      <c r="M406" s="22">
        <v>21.783473</v>
      </c>
      <c r="N406" s="22">
        <v>15</v>
      </c>
      <c r="O406" s="22">
        <f t="shared" si="42"/>
        <v>15</v>
      </c>
      <c r="P406" s="25">
        <v>8</v>
      </c>
      <c r="Q406" s="25"/>
      <c r="R406" s="25"/>
      <c r="S406" s="25"/>
      <c r="T406" s="25"/>
      <c r="U406" s="25">
        <v>7</v>
      </c>
      <c r="V406" s="25"/>
      <c r="W406" s="25"/>
      <c r="X406" s="25"/>
      <c r="Y406" s="16"/>
      <c r="Z406" s="16"/>
      <c r="AA406" s="16"/>
      <c r="AB406" s="17">
        <v>260</v>
      </c>
      <c r="AC406" s="17">
        <v>1040</v>
      </c>
      <c r="AD406" s="17">
        <v>160</v>
      </c>
      <c r="AE406" s="17">
        <v>675</v>
      </c>
      <c r="AF406" s="17"/>
      <c r="AG406" s="17"/>
      <c r="AH406" s="17"/>
      <c r="AI406" s="17">
        <v>1</v>
      </c>
      <c r="AJ406" s="16"/>
      <c r="AK406" s="16"/>
      <c r="AL406" s="16"/>
      <c r="AM406" s="16"/>
      <c r="AN406" s="16"/>
      <c r="AO406" s="16"/>
      <c r="AP406" s="17" t="s">
        <v>1801</v>
      </c>
      <c r="AQ406" s="17" t="s">
        <v>1801</v>
      </c>
      <c r="AR406" s="9"/>
      <c r="AS406" s="49" t="s">
        <v>1855</v>
      </c>
      <c r="AT406" s="50"/>
      <c r="AU406" s="56" t="s">
        <v>1856</v>
      </c>
    </row>
    <row r="407" s="1" customFormat="1" ht="30" customHeight="1" spans="1:47">
      <c r="A407" s="16">
        <v>390</v>
      </c>
      <c r="B407" s="16" t="s">
        <v>58</v>
      </c>
      <c r="C407" s="17" t="s">
        <v>89</v>
      </c>
      <c r="D407" s="17" t="s">
        <v>1205</v>
      </c>
      <c r="E407" s="17" t="s">
        <v>1857</v>
      </c>
      <c r="F407" s="17" t="s">
        <v>125</v>
      </c>
      <c r="G407" s="16" t="s">
        <v>62</v>
      </c>
      <c r="H407" s="16" t="s">
        <v>187</v>
      </c>
      <c r="I407" s="16">
        <v>1</v>
      </c>
      <c r="J407" s="16" t="s">
        <v>1858</v>
      </c>
      <c r="K407" s="9" t="s">
        <v>1859</v>
      </c>
      <c r="L407" s="9" t="s">
        <v>1805</v>
      </c>
      <c r="M407" s="22">
        <v>72.121595</v>
      </c>
      <c r="N407" s="22">
        <v>66</v>
      </c>
      <c r="O407" s="22">
        <f t="shared" si="42"/>
        <v>66</v>
      </c>
      <c r="P407" s="25">
        <v>23</v>
      </c>
      <c r="Q407" s="25"/>
      <c r="R407" s="25"/>
      <c r="S407" s="25"/>
      <c r="T407" s="25"/>
      <c r="U407" s="25">
        <v>43</v>
      </c>
      <c r="V407" s="25"/>
      <c r="W407" s="25"/>
      <c r="X407" s="25"/>
      <c r="Y407" s="16"/>
      <c r="Z407" s="16"/>
      <c r="AA407" s="16"/>
      <c r="AB407" s="17">
        <v>560</v>
      </c>
      <c r="AC407" s="17">
        <v>2277</v>
      </c>
      <c r="AD407" s="17">
        <v>305</v>
      </c>
      <c r="AE407" s="17">
        <v>1274</v>
      </c>
      <c r="AF407" s="17"/>
      <c r="AG407" s="17"/>
      <c r="AH407" s="17"/>
      <c r="AI407" s="17">
        <v>1</v>
      </c>
      <c r="AJ407" s="16"/>
      <c r="AK407" s="16"/>
      <c r="AL407" s="16"/>
      <c r="AM407" s="16"/>
      <c r="AN407" s="16"/>
      <c r="AO407" s="16"/>
      <c r="AP407" s="17" t="s">
        <v>1801</v>
      </c>
      <c r="AQ407" s="17" t="s">
        <v>1801</v>
      </c>
      <c r="AR407" s="9"/>
      <c r="AS407" s="49" t="s">
        <v>1860</v>
      </c>
      <c r="AT407" s="50"/>
      <c r="AU407" s="56" t="s">
        <v>1861</v>
      </c>
    </row>
    <row r="408" s="1" customFormat="1" ht="30" customHeight="1" spans="1:47">
      <c r="A408" s="16">
        <v>391</v>
      </c>
      <c r="B408" s="16" t="s">
        <v>58</v>
      </c>
      <c r="C408" s="17" t="s">
        <v>309</v>
      </c>
      <c r="D408" s="17" t="s">
        <v>324</v>
      </c>
      <c r="E408" s="17" t="s">
        <v>1862</v>
      </c>
      <c r="F408" s="17" t="s">
        <v>125</v>
      </c>
      <c r="G408" s="16" t="s">
        <v>62</v>
      </c>
      <c r="H408" s="16" t="s">
        <v>187</v>
      </c>
      <c r="I408" s="16">
        <v>1</v>
      </c>
      <c r="J408" s="16" t="s">
        <v>1863</v>
      </c>
      <c r="K408" s="9" t="s">
        <v>1864</v>
      </c>
      <c r="L408" s="9" t="s">
        <v>1805</v>
      </c>
      <c r="M408" s="22">
        <v>71.193216</v>
      </c>
      <c r="N408" s="22">
        <v>68</v>
      </c>
      <c r="O408" s="22">
        <f t="shared" si="42"/>
        <v>68</v>
      </c>
      <c r="P408" s="25">
        <v>23</v>
      </c>
      <c r="Q408" s="25"/>
      <c r="R408" s="25"/>
      <c r="S408" s="25"/>
      <c r="T408" s="25"/>
      <c r="U408" s="25">
        <v>45</v>
      </c>
      <c r="V408" s="25"/>
      <c r="W408" s="25"/>
      <c r="X408" s="25"/>
      <c r="Y408" s="16"/>
      <c r="Z408" s="16"/>
      <c r="AA408" s="16"/>
      <c r="AB408" s="17">
        <v>490</v>
      </c>
      <c r="AC408" s="17">
        <v>2136</v>
      </c>
      <c r="AD408" s="17">
        <v>199</v>
      </c>
      <c r="AE408" s="17">
        <v>872</v>
      </c>
      <c r="AF408" s="17"/>
      <c r="AG408" s="17"/>
      <c r="AH408" s="17"/>
      <c r="AI408" s="17">
        <v>1</v>
      </c>
      <c r="AJ408" s="16"/>
      <c r="AK408" s="16"/>
      <c r="AL408" s="16"/>
      <c r="AM408" s="16"/>
      <c r="AN408" s="16"/>
      <c r="AO408" s="16"/>
      <c r="AP408" s="17" t="s">
        <v>1801</v>
      </c>
      <c r="AQ408" s="17" t="s">
        <v>1801</v>
      </c>
      <c r="AR408" s="9"/>
      <c r="AS408" s="49" t="s">
        <v>1865</v>
      </c>
      <c r="AT408" s="50"/>
      <c r="AU408" s="56" t="s">
        <v>1866</v>
      </c>
    </row>
    <row r="409" s="1" customFormat="1" ht="30" customHeight="1" spans="1:47">
      <c r="A409" s="16">
        <v>392</v>
      </c>
      <c r="B409" s="16" t="s">
        <v>58</v>
      </c>
      <c r="C409" s="17" t="s">
        <v>235</v>
      </c>
      <c r="D409" s="17" t="s">
        <v>241</v>
      </c>
      <c r="E409" s="17" t="s">
        <v>1867</v>
      </c>
      <c r="F409" s="17" t="s">
        <v>125</v>
      </c>
      <c r="G409" s="16" t="s">
        <v>62</v>
      </c>
      <c r="H409" s="16" t="s">
        <v>1243</v>
      </c>
      <c r="I409" s="16">
        <v>1</v>
      </c>
      <c r="J409" s="16" t="s">
        <v>1243</v>
      </c>
      <c r="K409" s="9" t="s">
        <v>1868</v>
      </c>
      <c r="L409" s="9" t="s">
        <v>1805</v>
      </c>
      <c r="M409" s="22">
        <v>10.483436</v>
      </c>
      <c r="N409" s="22">
        <v>9</v>
      </c>
      <c r="O409" s="22">
        <f t="shared" si="42"/>
        <v>9</v>
      </c>
      <c r="P409" s="25">
        <v>3.5</v>
      </c>
      <c r="Q409" s="25"/>
      <c r="R409" s="25"/>
      <c r="S409" s="25"/>
      <c r="T409" s="25"/>
      <c r="U409" s="25">
        <v>5.5</v>
      </c>
      <c r="V409" s="25"/>
      <c r="W409" s="25"/>
      <c r="X409" s="25"/>
      <c r="Y409" s="16"/>
      <c r="Z409" s="16"/>
      <c r="AA409" s="16"/>
      <c r="AB409" s="17">
        <v>561</v>
      </c>
      <c r="AC409" s="17">
        <v>1707</v>
      </c>
      <c r="AD409" s="17">
        <v>61</v>
      </c>
      <c r="AE409" s="17">
        <v>187</v>
      </c>
      <c r="AF409" s="17"/>
      <c r="AG409" s="17"/>
      <c r="AH409" s="17">
        <v>1</v>
      </c>
      <c r="AI409" s="17"/>
      <c r="AJ409" s="16"/>
      <c r="AK409" s="16"/>
      <c r="AL409" s="16"/>
      <c r="AM409" s="16"/>
      <c r="AN409" s="16"/>
      <c r="AO409" s="16"/>
      <c r="AP409" s="17" t="s">
        <v>1801</v>
      </c>
      <c r="AQ409" s="17" t="s">
        <v>1801</v>
      </c>
      <c r="AR409" s="9"/>
      <c r="AS409" s="49" t="s">
        <v>1869</v>
      </c>
      <c r="AT409" s="50"/>
      <c r="AU409" s="56" t="s">
        <v>1870</v>
      </c>
    </row>
    <row r="410" s="1" customFormat="1" ht="30" customHeight="1" spans="1:47">
      <c r="A410" s="16">
        <v>393</v>
      </c>
      <c r="B410" s="16" t="s">
        <v>58</v>
      </c>
      <c r="C410" s="17" t="s">
        <v>75</v>
      </c>
      <c r="D410" s="17" t="s">
        <v>676</v>
      </c>
      <c r="E410" s="17" t="s">
        <v>1871</v>
      </c>
      <c r="F410" s="17" t="s">
        <v>125</v>
      </c>
      <c r="G410" s="16" t="s">
        <v>62</v>
      </c>
      <c r="H410" s="16" t="s">
        <v>187</v>
      </c>
      <c r="I410" s="16">
        <v>1</v>
      </c>
      <c r="J410" s="16" t="s">
        <v>1872</v>
      </c>
      <c r="K410" s="9" t="s">
        <v>1873</v>
      </c>
      <c r="L410" s="9" t="s">
        <v>1805</v>
      </c>
      <c r="M410" s="22">
        <v>88.615527</v>
      </c>
      <c r="N410" s="22">
        <v>84</v>
      </c>
      <c r="O410" s="22">
        <f t="shared" si="42"/>
        <v>84</v>
      </c>
      <c r="P410" s="25">
        <v>28</v>
      </c>
      <c r="Q410" s="25"/>
      <c r="R410" s="25"/>
      <c r="S410" s="25"/>
      <c r="T410" s="25"/>
      <c r="U410" s="25">
        <v>56</v>
      </c>
      <c r="V410" s="25"/>
      <c r="W410" s="25"/>
      <c r="X410" s="25"/>
      <c r="Y410" s="16"/>
      <c r="Z410" s="16"/>
      <c r="AA410" s="16"/>
      <c r="AB410" s="17">
        <v>261</v>
      </c>
      <c r="AC410" s="17">
        <v>1022</v>
      </c>
      <c r="AD410" s="17">
        <v>56</v>
      </c>
      <c r="AE410" s="17">
        <v>218</v>
      </c>
      <c r="AF410" s="17"/>
      <c r="AG410" s="17"/>
      <c r="AH410" s="17">
        <v>1</v>
      </c>
      <c r="AI410" s="17"/>
      <c r="AJ410" s="16"/>
      <c r="AK410" s="16"/>
      <c r="AL410" s="16"/>
      <c r="AM410" s="16"/>
      <c r="AN410" s="16"/>
      <c r="AO410" s="16"/>
      <c r="AP410" s="17" t="s">
        <v>1801</v>
      </c>
      <c r="AQ410" s="17" t="s">
        <v>1801</v>
      </c>
      <c r="AR410" s="9"/>
      <c r="AS410" s="49" t="s">
        <v>1874</v>
      </c>
      <c r="AT410" s="50"/>
      <c r="AU410" s="56" t="s">
        <v>1875</v>
      </c>
    </row>
    <row r="411" s="1" customFormat="1" ht="30" customHeight="1" spans="1:47">
      <c r="A411" s="16">
        <v>394</v>
      </c>
      <c r="B411" s="16" t="s">
        <v>58</v>
      </c>
      <c r="C411" s="17" t="s">
        <v>1876</v>
      </c>
      <c r="D411" s="17"/>
      <c r="E411" s="17" t="s">
        <v>1877</v>
      </c>
      <c r="F411" s="17" t="s">
        <v>125</v>
      </c>
      <c r="G411" s="16" t="s">
        <v>62</v>
      </c>
      <c r="H411" s="16" t="s">
        <v>1243</v>
      </c>
      <c r="I411" s="16">
        <v>12</v>
      </c>
      <c r="J411" s="16" t="s">
        <v>1243</v>
      </c>
      <c r="K411" s="9" t="s">
        <v>1878</v>
      </c>
      <c r="L411" s="9" t="s">
        <v>1805</v>
      </c>
      <c r="M411" s="22">
        <v>159.243765</v>
      </c>
      <c r="N411" s="22">
        <v>125</v>
      </c>
      <c r="O411" s="22">
        <f t="shared" si="42"/>
        <v>125</v>
      </c>
      <c r="P411" s="25">
        <v>45</v>
      </c>
      <c r="Q411" s="25"/>
      <c r="R411" s="25"/>
      <c r="S411" s="25"/>
      <c r="T411" s="25"/>
      <c r="U411" s="25">
        <v>80</v>
      </c>
      <c r="V411" s="25"/>
      <c r="W411" s="25"/>
      <c r="X411" s="25"/>
      <c r="Y411" s="16"/>
      <c r="Z411" s="16"/>
      <c r="AA411" s="16"/>
      <c r="AB411" s="17">
        <v>5525</v>
      </c>
      <c r="AC411" s="17">
        <v>19852</v>
      </c>
      <c r="AD411" s="17">
        <v>1222</v>
      </c>
      <c r="AE411" s="17">
        <v>4221</v>
      </c>
      <c r="AF411" s="17"/>
      <c r="AG411" s="17"/>
      <c r="AH411" s="17">
        <v>2</v>
      </c>
      <c r="AI411" s="17">
        <v>8</v>
      </c>
      <c r="AJ411" s="16"/>
      <c r="AK411" s="16"/>
      <c r="AL411" s="16"/>
      <c r="AM411" s="16"/>
      <c r="AN411" s="16"/>
      <c r="AO411" s="16"/>
      <c r="AP411" s="17" t="s">
        <v>1801</v>
      </c>
      <c r="AQ411" s="17" t="s">
        <v>1801</v>
      </c>
      <c r="AR411" s="9"/>
      <c r="AS411" s="49" t="s">
        <v>1879</v>
      </c>
      <c r="AT411" s="50"/>
      <c r="AU411" s="56" t="s">
        <v>1880</v>
      </c>
    </row>
    <row r="412" s="1" customFormat="1" ht="30" customHeight="1" spans="1:47">
      <c r="A412" s="16">
        <v>395</v>
      </c>
      <c r="B412" s="16" t="s">
        <v>58</v>
      </c>
      <c r="C412" s="17" t="s">
        <v>333</v>
      </c>
      <c r="D412" s="17" t="s">
        <v>800</v>
      </c>
      <c r="E412" s="17" t="s">
        <v>1881</v>
      </c>
      <c r="F412" s="17" t="s">
        <v>125</v>
      </c>
      <c r="G412" s="16" t="s">
        <v>62</v>
      </c>
      <c r="H412" s="16" t="s">
        <v>146</v>
      </c>
      <c r="I412" s="16">
        <v>3</v>
      </c>
      <c r="J412" s="16">
        <v>1667.38</v>
      </c>
      <c r="K412" s="9" t="s">
        <v>1882</v>
      </c>
      <c r="L412" s="9" t="s">
        <v>1805</v>
      </c>
      <c r="M412" s="22">
        <v>50.63307</v>
      </c>
      <c r="N412" s="22">
        <v>47</v>
      </c>
      <c r="O412" s="22">
        <f t="shared" si="42"/>
        <v>47</v>
      </c>
      <c r="P412" s="25">
        <v>20</v>
      </c>
      <c r="Q412" s="25"/>
      <c r="R412" s="25"/>
      <c r="S412" s="25"/>
      <c r="T412" s="25"/>
      <c r="U412" s="25">
        <v>27</v>
      </c>
      <c r="V412" s="25"/>
      <c r="W412" s="25"/>
      <c r="X412" s="25"/>
      <c r="Y412" s="16"/>
      <c r="Z412" s="16"/>
      <c r="AA412" s="16"/>
      <c r="AB412" s="17">
        <v>332</v>
      </c>
      <c r="AC412" s="17">
        <v>1108</v>
      </c>
      <c r="AD412" s="17">
        <v>56</v>
      </c>
      <c r="AE412" s="17">
        <v>255</v>
      </c>
      <c r="AF412" s="17"/>
      <c r="AG412" s="17"/>
      <c r="AH412" s="17"/>
      <c r="AI412" s="17">
        <v>1</v>
      </c>
      <c r="AJ412" s="16"/>
      <c r="AK412" s="16"/>
      <c r="AL412" s="16"/>
      <c r="AM412" s="16"/>
      <c r="AN412" s="16"/>
      <c r="AO412" s="16"/>
      <c r="AP412" s="17" t="s">
        <v>1801</v>
      </c>
      <c r="AQ412" s="17" t="s">
        <v>1801</v>
      </c>
      <c r="AR412" s="9"/>
      <c r="AS412" s="49" t="s">
        <v>1883</v>
      </c>
      <c r="AT412" s="50"/>
      <c r="AU412" s="56" t="s">
        <v>1884</v>
      </c>
    </row>
    <row r="413" s="1" customFormat="1" ht="30" customHeight="1" spans="1:47">
      <c r="A413" s="16">
        <v>396</v>
      </c>
      <c r="B413" s="16" t="s">
        <v>58</v>
      </c>
      <c r="C413" s="17" t="s">
        <v>100</v>
      </c>
      <c r="D413" s="17" t="s">
        <v>1885</v>
      </c>
      <c r="E413" s="17" t="s">
        <v>1886</v>
      </c>
      <c r="F413" s="17" t="s">
        <v>125</v>
      </c>
      <c r="G413" s="16" t="s">
        <v>62</v>
      </c>
      <c r="H413" s="16" t="s">
        <v>1243</v>
      </c>
      <c r="I413" s="16">
        <v>1</v>
      </c>
      <c r="J413" s="16" t="s">
        <v>1887</v>
      </c>
      <c r="K413" s="9" t="s">
        <v>1888</v>
      </c>
      <c r="L413" s="9" t="s">
        <v>1805</v>
      </c>
      <c r="M413" s="22">
        <v>32.44348</v>
      </c>
      <c r="N413" s="22">
        <v>25</v>
      </c>
      <c r="O413" s="22">
        <f t="shared" si="42"/>
        <v>25</v>
      </c>
      <c r="P413" s="25">
        <v>9.5</v>
      </c>
      <c r="Q413" s="25"/>
      <c r="R413" s="25"/>
      <c r="S413" s="25"/>
      <c r="T413" s="25"/>
      <c r="U413" s="25">
        <v>15.5</v>
      </c>
      <c r="V413" s="25"/>
      <c r="W413" s="25"/>
      <c r="X413" s="25"/>
      <c r="Y413" s="16"/>
      <c r="Z413" s="16"/>
      <c r="AA413" s="16"/>
      <c r="AB413" s="17">
        <v>688</v>
      </c>
      <c r="AC413" s="17">
        <v>2280</v>
      </c>
      <c r="AD413" s="17">
        <v>556</v>
      </c>
      <c r="AE413" s="17">
        <v>1718</v>
      </c>
      <c r="AF413" s="17">
        <v>132</v>
      </c>
      <c r="AG413" s="17">
        <v>562</v>
      </c>
      <c r="AH413" s="17">
        <v>0</v>
      </c>
      <c r="AI413" s="17">
        <v>1</v>
      </c>
      <c r="AJ413" s="16"/>
      <c r="AK413" s="16"/>
      <c r="AL413" s="16"/>
      <c r="AM413" s="16"/>
      <c r="AN413" s="16"/>
      <c r="AO413" s="16"/>
      <c r="AP413" s="17" t="s">
        <v>1801</v>
      </c>
      <c r="AQ413" s="17" t="s">
        <v>1801</v>
      </c>
      <c r="AR413" s="9"/>
      <c r="AS413" s="49" t="s">
        <v>1889</v>
      </c>
      <c r="AT413" s="50"/>
      <c r="AU413" s="56" t="s">
        <v>1890</v>
      </c>
    </row>
    <row r="414" s="1" customFormat="1" ht="30" customHeight="1" spans="1:47">
      <c r="A414" s="16">
        <v>397</v>
      </c>
      <c r="B414" s="16" t="s">
        <v>58</v>
      </c>
      <c r="C414" s="17" t="s">
        <v>235</v>
      </c>
      <c r="D414" s="17" t="s">
        <v>945</v>
      </c>
      <c r="E414" s="17" t="s">
        <v>1891</v>
      </c>
      <c r="F414" s="17" t="s">
        <v>125</v>
      </c>
      <c r="G414" s="16" t="s">
        <v>62</v>
      </c>
      <c r="H414" s="16" t="s">
        <v>594</v>
      </c>
      <c r="I414" s="16">
        <v>106</v>
      </c>
      <c r="J414" s="16"/>
      <c r="K414" s="9" t="s">
        <v>1892</v>
      </c>
      <c r="L414" s="9" t="s">
        <v>1805</v>
      </c>
      <c r="M414" s="22">
        <v>38.346082</v>
      </c>
      <c r="N414" s="22">
        <v>35</v>
      </c>
      <c r="O414" s="22">
        <f t="shared" si="42"/>
        <v>35</v>
      </c>
      <c r="P414" s="25">
        <v>12</v>
      </c>
      <c r="Q414" s="25"/>
      <c r="R414" s="25"/>
      <c r="S414" s="25"/>
      <c r="T414" s="25"/>
      <c r="U414" s="25">
        <v>23</v>
      </c>
      <c r="V414" s="25"/>
      <c r="W414" s="25"/>
      <c r="X414" s="25"/>
      <c r="Y414" s="16"/>
      <c r="Z414" s="16"/>
      <c r="AA414" s="16"/>
      <c r="AB414" s="17">
        <v>185</v>
      </c>
      <c r="AC414" s="17">
        <v>790</v>
      </c>
      <c r="AD414" s="17">
        <v>45</v>
      </c>
      <c r="AE414" s="17">
        <v>140</v>
      </c>
      <c r="AF414" s="17"/>
      <c r="AG414" s="17"/>
      <c r="AH414" s="17">
        <v>1</v>
      </c>
      <c r="AI414" s="17"/>
      <c r="AJ414" s="16"/>
      <c r="AK414" s="16"/>
      <c r="AL414" s="16"/>
      <c r="AM414" s="16"/>
      <c r="AN414" s="16"/>
      <c r="AO414" s="16"/>
      <c r="AP414" s="17" t="s">
        <v>1801</v>
      </c>
      <c r="AQ414" s="17" t="s">
        <v>1801</v>
      </c>
      <c r="AR414" s="9"/>
      <c r="AS414" s="49" t="s">
        <v>1893</v>
      </c>
      <c r="AT414" s="50"/>
      <c r="AU414" s="56" t="s">
        <v>1894</v>
      </c>
    </row>
    <row r="415" s="1" customFormat="1" ht="30" customHeight="1" spans="1:47">
      <c r="A415" s="16">
        <v>398</v>
      </c>
      <c r="B415" s="16" t="s">
        <v>58</v>
      </c>
      <c r="C415" s="17" t="s">
        <v>114</v>
      </c>
      <c r="D415" s="17" t="s">
        <v>1337</v>
      </c>
      <c r="E415" s="17" t="s">
        <v>1895</v>
      </c>
      <c r="F415" s="17" t="s">
        <v>125</v>
      </c>
      <c r="G415" s="16" t="s">
        <v>1896</v>
      </c>
      <c r="H415" s="16" t="s">
        <v>117</v>
      </c>
      <c r="I415" s="16">
        <v>1</v>
      </c>
      <c r="J415" s="16">
        <v>4326</v>
      </c>
      <c r="K415" s="9" t="s">
        <v>1897</v>
      </c>
      <c r="L415" s="9" t="s">
        <v>1805</v>
      </c>
      <c r="M415" s="22">
        <v>94.890405</v>
      </c>
      <c r="N415" s="22">
        <v>90</v>
      </c>
      <c r="O415" s="22">
        <f t="shared" si="42"/>
        <v>90.67684</v>
      </c>
      <c r="P415" s="25">
        <v>56</v>
      </c>
      <c r="Q415" s="25"/>
      <c r="R415" s="25"/>
      <c r="S415" s="25"/>
      <c r="T415" s="25"/>
      <c r="U415" s="25">
        <v>34.67684</v>
      </c>
      <c r="V415" s="25"/>
      <c r="W415" s="25"/>
      <c r="X415" s="25"/>
      <c r="Y415" s="16"/>
      <c r="Z415" s="16"/>
      <c r="AA415" s="16"/>
      <c r="AB415" s="17">
        <v>435</v>
      </c>
      <c r="AC415" s="17">
        <v>1680</v>
      </c>
      <c r="AD415" s="17">
        <v>51</v>
      </c>
      <c r="AE415" s="17">
        <v>168</v>
      </c>
      <c r="AF415" s="17"/>
      <c r="AG415" s="17"/>
      <c r="AH415" s="17">
        <v>1</v>
      </c>
      <c r="AI415" s="17"/>
      <c r="AJ415" s="16"/>
      <c r="AK415" s="16"/>
      <c r="AL415" s="16"/>
      <c r="AM415" s="16"/>
      <c r="AN415" s="16"/>
      <c r="AO415" s="16"/>
      <c r="AP415" s="17" t="s">
        <v>1801</v>
      </c>
      <c r="AQ415" s="17" t="s">
        <v>1801</v>
      </c>
      <c r="AR415" s="9"/>
      <c r="AS415" s="49" t="s">
        <v>1898</v>
      </c>
      <c r="AT415" s="50"/>
      <c r="AU415" s="56" t="s">
        <v>1899</v>
      </c>
    </row>
    <row r="416" s="1" customFormat="1" ht="30" customHeight="1" spans="1:47">
      <c r="A416" s="16">
        <v>399</v>
      </c>
      <c r="B416" s="16" t="s">
        <v>58</v>
      </c>
      <c r="C416" s="17" t="s">
        <v>602</v>
      </c>
      <c r="D416" s="17" t="s">
        <v>614</v>
      </c>
      <c r="E416" s="17" t="s">
        <v>1900</v>
      </c>
      <c r="F416" s="17" t="s">
        <v>125</v>
      </c>
      <c r="G416" s="16" t="s">
        <v>62</v>
      </c>
      <c r="H416" s="16" t="s">
        <v>187</v>
      </c>
      <c r="I416" s="16">
        <v>1</v>
      </c>
      <c r="J416" s="16" t="s">
        <v>1901</v>
      </c>
      <c r="K416" s="9" t="s">
        <v>1902</v>
      </c>
      <c r="L416" s="9" t="s">
        <v>1805</v>
      </c>
      <c r="M416" s="22">
        <v>84.168493</v>
      </c>
      <c r="N416" s="22">
        <v>80</v>
      </c>
      <c r="O416" s="22">
        <f t="shared" si="42"/>
        <v>80</v>
      </c>
      <c r="P416" s="25">
        <v>28</v>
      </c>
      <c r="Q416" s="25"/>
      <c r="R416" s="25"/>
      <c r="S416" s="25"/>
      <c r="T416" s="25"/>
      <c r="U416" s="25">
        <v>52</v>
      </c>
      <c r="V416" s="25"/>
      <c r="W416" s="25"/>
      <c r="X416" s="25"/>
      <c r="Y416" s="16"/>
      <c r="Z416" s="16"/>
      <c r="AA416" s="16"/>
      <c r="AB416" s="17">
        <v>483</v>
      </c>
      <c r="AC416" s="17">
        <v>2650</v>
      </c>
      <c r="AD416" s="17">
        <v>304</v>
      </c>
      <c r="AE416" s="17">
        <v>1740</v>
      </c>
      <c r="AF416" s="17">
        <v>36</v>
      </c>
      <c r="AG416" s="17">
        <v>188</v>
      </c>
      <c r="AH416" s="17"/>
      <c r="AI416" s="17">
        <v>1</v>
      </c>
      <c r="AJ416" s="16"/>
      <c r="AK416" s="16"/>
      <c r="AL416" s="16"/>
      <c r="AM416" s="16"/>
      <c r="AN416" s="16"/>
      <c r="AO416" s="16"/>
      <c r="AP416" s="17" t="s">
        <v>1801</v>
      </c>
      <c r="AQ416" s="17" t="s">
        <v>1801</v>
      </c>
      <c r="AR416" s="9"/>
      <c r="AS416" s="49" t="s">
        <v>1903</v>
      </c>
      <c r="AT416" s="50"/>
      <c r="AU416" s="56" t="s">
        <v>1904</v>
      </c>
    </row>
    <row r="417" s="1" customFormat="1" ht="30" customHeight="1" spans="1:47">
      <c r="A417" s="16">
        <v>400</v>
      </c>
      <c r="B417" s="16" t="s">
        <v>58</v>
      </c>
      <c r="C417" s="17" t="s">
        <v>602</v>
      </c>
      <c r="D417" s="17" t="s">
        <v>614</v>
      </c>
      <c r="E417" s="17" t="s">
        <v>1905</v>
      </c>
      <c r="F417" s="17" t="s">
        <v>125</v>
      </c>
      <c r="G417" s="16" t="s">
        <v>62</v>
      </c>
      <c r="H417" s="16" t="s">
        <v>117</v>
      </c>
      <c r="I417" s="16">
        <v>2</v>
      </c>
      <c r="J417" s="16">
        <v>1996</v>
      </c>
      <c r="K417" s="80" t="s">
        <v>1906</v>
      </c>
      <c r="L417" s="9" t="s">
        <v>1805</v>
      </c>
      <c r="M417" s="22">
        <v>69.491813</v>
      </c>
      <c r="N417" s="22">
        <v>65</v>
      </c>
      <c r="O417" s="22">
        <f t="shared" si="42"/>
        <v>65</v>
      </c>
      <c r="P417" s="25">
        <v>24</v>
      </c>
      <c r="Q417" s="25"/>
      <c r="R417" s="25"/>
      <c r="S417" s="25"/>
      <c r="T417" s="25"/>
      <c r="U417" s="25">
        <v>41</v>
      </c>
      <c r="V417" s="25"/>
      <c r="W417" s="25"/>
      <c r="X417" s="25"/>
      <c r="Y417" s="16"/>
      <c r="Z417" s="16"/>
      <c r="AA417" s="16"/>
      <c r="AB417" s="17">
        <v>483</v>
      </c>
      <c r="AC417" s="17">
        <v>2650</v>
      </c>
      <c r="AD417" s="17">
        <v>304</v>
      </c>
      <c r="AE417" s="17">
        <v>1740</v>
      </c>
      <c r="AF417" s="17">
        <v>36</v>
      </c>
      <c r="AG417" s="17">
        <v>188</v>
      </c>
      <c r="AH417" s="17"/>
      <c r="AI417" s="17">
        <v>1</v>
      </c>
      <c r="AJ417" s="16"/>
      <c r="AK417" s="16"/>
      <c r="AL417" s="16"/>
      <c r="AM417" s="16"/>
      <c r="AN417" s="16"/>
      <c r="AO417" s="16"/>
      <c r="AP417" s="17" t="s">
        <v>1801</v>
      </c>
      <c r="AQ417" s="17" t="s">
        <v>1801</v>
      </c>
      <c r="AR417" s="9"/>
      <c r="AS417" s="49" t="s">
        <v>1907</v>
      </c>
      <c r="AT417" s="50"/>
      <c r="AU417" s="56" t="s">
        <v>1908</v>
      </c>
    </row>
    <row r="418" s="1" customFormat="1" ht="30" customHeight="1" spans="1:47">
      <c r="A418" s="16">
        <v>401</v>
      </c>
      <c r="B418" s="16" t="s">
        <v>58</v>
      </c>
      <c r="C418" s="9" t="s">
        <v>602</v>
      </c>
      <c r="D418" s="16" t="s">
        <v>619</v>
      </c>
      <c r="E418" s="74" t="s">
        <v>1909</v>
      </c>
      <c r="F418" s="16" t="s">
        <v>125</v>
      </c>
      <c r="G418" s="16" t="s">
        <v>62</v>
      </c>
      <c r="H418" s="16" t="s">
        <v>187</v>
      </c>
      <c r="I418" s="16">
        <v>1</v>
      </c>
      <c r="J418" s="16" t="s">
        <v>1910</v>
      </c>
      <c r="K418" s="9" t="s">
        <v>1911</v>
      </c>
      <c r="L418" s="9" t="s">
        <v>1805</v>
      </c>
      <c r="M418" s="22">
        <v>96.178352</v>
      </c>
      <c r="N418" s="22">
        <v>92</v>
      </c>
      <c r="O418" s="22">
        <f t="shared" si="42"/>
        <v>92</v>
      </c>
      <c r="P418" s="25">
        <v>34</v>
      </c>
      <c r="Q418" s="22"/>
      <c r="R418" s="22"/>
      <c r="S418" s="22"/>
      <c r="T418" s="22"/>
      <c r="U418" s="22">
        <v>58</v>
      </c>
      <c r="V418" s="22"/>
      <c r="W418" s="22"/>
      <c r="X418" s="22"/>
      <c r="Y418" s="16"/>
      <c r="Z418" s="16"/>
      <c r="AA418" s="16"/>
      <c r="AB418" s="106">
        <v>574</v>
      </c>
      <c r="AC418" s="74">
        <v>2970</v>
      </c>
      <c r="AD418" s="74">
        <v>337</v>
      </c>
      <c r="AE418" s="74">
        <v>1901</v>
      </c>
      <c r="AF418" s="74"/>
      <c r="AG418" s="74"/>
      <c r="AH418" s="16">
        <v>1</v>
      </c>
      <c r="AI418" s="16"/>
      <c r="AJ418" s="16"/>
      <c r="AK418" s="16"/>
      <c r="AL418" s="16"/>
      <c r="AM418" s="16"/>
      <c r="AN418" s="16"/>
      <c r="AO418" s="16"/>
      <c r="AP418" s="9" t="s">
        <v>1801</v>
      </c>
      <c r="AQ418" s="9" t="s">
        <v>1801</v>
      </c>
      <c r="AR418" s="9"/>
      <c r="AS418" s="49" t="s">
        <v>1912</v>
      </c>
      <c r="AT418" s="50"/>
      <c r="AU418" s="56" t="s">
        <v>1913</v>
      </c>
    </row>
    <row r="419" s="1" customFormat="1" ht="30" customHeight="1" spans="1:47">
      <c r="A419" s="16">
        <v>402</v>
      </c>
      <c r="B419" s="9" t="s">
        <v>58</v>
      </c>
      <c r="C419" s="16" t="s">
        <v>100</v>
      </c>
      <c r="D419" s="16" t="s">
        <v>523</v>
      </c>
      <c r="E419" s="74" t="s">
        <v>1914</v>
      </c>
      <c r="F419" s="16" t="s">
        <v>125</v>
      </c>
      <c r="G419" s="16"/>
      <c r="H419" s="16"/>
      <c r="I419" s="16"/>
      <c r="J419" s="16"/>
      <c r="K419" s="9"/>
      <c r="L419" s="125"/>
      <c r="M419" s="22">
        <v>5</v>
      </c>
      <c r="N419" s="22">
        <v>4</v>
      </c>
      <c r="O419" s="22">
        <f t="shared" si="42"/>
        <v>4.60766</v>
      </c>
      <c r="P419" s="25"/>
      <c r="Q419" s="22"/>
      <c r="R419" s="22"/>
      <c r="S419" s="22"/>
      <c r="T419" s="22"/>
      <c r="U419" s="22">
        <v>4.60766</v>
      </c>
      <c r="V419" s="22"/>
      <c r="W419" s="22"/>
      <c r="X419" s="22"/>
      <c r="Y419" s="16"/>
      <c r="Z419" s="16"/>
      <c r="AA419" s="16"/>
      <c r="AB419" s="106"/>
      <c r="AC419" s="74"/>
      <c r="AD419" s="74"/>
      <c r="AE419" s="74"/>
      <c r="AF419" s="74"/>
      <c r="AG419" s="74"/>
      <c r="AH419" s="16"/>
      <c r="AI419" s="16"/>
      <c r="AJ419" s="16"/>
      <c r="AK419" s="16"/>
      <c r="AL419" s="16"/>
      <c r="AM419" s="16"/>
      <c r="AN419" s="16"/>
      <c r="AO419" s="16"/>
      <c r="AP419" s="9" t="s">
        <v>1801</v>
      </c>
      <c r="AQ419" s="9" t="s">
        <v>1801</v>
      </c>
      <c r="AR419" s="46"/>
      <c r="AS419" s="49"/>
      <c r="AT419" s="50"/>
      <c r="AU419" s="56"/>
    </row>
    <row r="420" s="1" customFormat="1" ht="30" customHeight="1" spans="1:47">
      <c r="A420" s="16">
        <v>403</v>
      </c>
      <c r="B420" s="9" t="s">
        <v>58</v>
      </c>
      <c r="C420" s="9" t="s">
        <v>412</v>
      </c>
      <c r="D420" s="9" t="s">
        <v>381</v>
      </c>
      <c r="E420" s="9" t="s">
        <v>1915</v>
      </c>
      <c r="F420" s="16" t="s">
        <v>125</v>
      </c>
      <c r="G420" s="16" t="s">
        <v>62</v>
      </c>
      <c r="H420" s="16" t="s">
        <v>1243</v>
      </c>
      <c r="I420" s="16">
        <v>1000</v>
      </c>
      <c r="J420" s="72"/>
      <c r="K420" s="9" t="s">
        <v>1916</v>
      </c>
      <c r="L420" s="21"/>
      <c r="M420" s="10">
        <v>400</v>
      </c>
      <c r="N420" s="10">
        <v>400</v>
      </c>
      <c r="O420" s="22">
        <f t="shared" si="42"/>
        <v>398.7155</v>
      </c>
      <c r="P420" s="10"/>
      <c r="Q420" s="10"/>
      <c r="R420" s="10"/>
      <c r="S420" s="10"/>
      <c r="T420" s="10"/>
      <c r="U420" s="10">
        <v>398.7155</v>
      </c>
      <c r="V420" s="10"/>
      <c r="W420" s="10"/>
      <c r="X420" s="10"/>
      <c r="Y420" s="10"/>
      <c r="Z420" s="10"/>
      <c r="AA420" s="10"/>
      <c r="AB420" s="91">
        <v>90000</v>
      </c>
      <c r="AC420" s="91">
        <v>400000</v>
      </c>
      <c r="AD420" s="91">
        <v>21709</v>
      </c>
      <c r="AE420" s="91">
        <v>92406</v>
      </c>
      <c r="AF420" s="10"/>
      <c r="AG420" s="10"/>
      <c r="AH420" s="10"/>
      <c r="AI420" s="10"/>
      <c r="AJ420" s="10"/>
      <c r="AK420" s="10"/>
      <c r="AL420" s="10"/>
      <c r="AM420" s="10"/>
      <c r="AN420" s="10"/>
      <c r="AO420" s="10"/>
      <c r="AP420" s="9" t="s">
        <v>1801</v>
      </c>
      <c r="AQ420" s="9" t="s">
        <v>1801</v>
      </c>
      <c r="AR420" s="9"/>
      <c r="AS420" s="58" t="s">
        <v>1917</v>
      </c>
      <c r="AT420" s="47"/>
      <c r="AU420" s="37" t="s">
        <v>1918</v>
      </c>
    </row>
    <row r="421" s="1" customFormat="1" ht="30" customHeight="1" spans="1:47">
      <c r="A421" s="14" t="s">
        <v>56</v>
      </c>
      <c r="B421" s="15"/>
      <c r="C421" s="15"/>
      <c r="D421" s="15"/>
      <c r="E421" s="15"/>
      <c r="F421" s="15"/>
      <c r="G421" s="15"/>
      <c r="H421" s="15"/>
      <c r="I421" s="15"/>
      <c r="J421" s="15"/>
      <c r="K421" s="15"/>
      <c r="L421" s="21"/>
      <c r="M421" s="10">
        <f>M422</f>
        <v>565</v>
      </c>
      <c r="N421" s="10">
        <f t="shared" ref="N421:AA421" si="43">N422</f>
        <v>565</v>
      </c>
      <c r="O421" s="10">
        <f t="shared" si="43"/>
        <v>565</v>
      </c>
      <c r="P421" s="10">
        <f t="shared" si="43"/>
        <v>565</v>
      </c>
      <c r="Q421" s="10">
        <f t="shared" si="43"/>
        <v>0</v>
      </c>
      <c r="R421" s="10">
        <f t="shared" si="43"/>
        <v>0</v>
      </c>
      <c r="S421" s="10">
        <f t="shared" si="43"/>
        <v>0</v>
      </c>
      <c r="T421" s="10">
        <f t="shared" si="43"/>
        <v>0</v>
      </c>
      <c r="U421" s="10">
        <f t="shared" si="43"/>
        <v>0</v>
      </c>
      <c r="V421" s="10">
        <f t="shared" si="43"/>
        <v>0</v>
      </c>
      <c r="W421" s="10">
        <f t="shared" si="43"/>
        <v>0</v>
      </c>
      <c r="X421" s="10">
        <f t="shared" si="43"/>
        <v>0</v>
      </c>
      <c r="Y421" s="10">
        <f t="shared" si="43"/>
        <v>0</v>
      </c>
      <c r="Z421" s="10">
        <f t="shared" si="43"/>
        <v>0</v>
      </c>
      <c r="AA421" s="10">
        <f t="shared" si="43"/>
        <v>0</v>
      </c>
      <c r="AB421" s="10">
        <f t="shared" ref="AA421:AO421" si="44">AB422</f>
        <v>47737</v>
      </c>
      <c r="AC421" s="10">
        <f t="shared" si="44"/>
        <v>194880</v>
      </c>
      <c r="AD421" s="10">
        <f t="shared" si="44"/>
        <v>16849</v>
      </c>
      <c r="AE421" s="10">
        <f t="shared" si="44"/>
        <v>78028</v>
      </c>
      <c r="AF421" s="10">
        <f t="shared" si="44"/>
        <v>5336</v>
      </c>
      <c r="AG421" s="10">
        <f t="shared" si="44"/>
        <v>23104</v>
      </c>
      <c r="AH421" s="10">
        <f t="shared" si="44"/>
        <v>7</v>
      </c>
      <c r="AI421" s="10">
        <f t="shared" si="44"/>
        <v>98</v>
      </c>
      <c r="AJ421" s="10">
        <f t="shared" si="44"/>
        <v>0</v>
      </c>
      <c r="AK421" s="10">
        <f t="shared" si="44"/>
        <v>0</v>
      </c>
      <c r="AL421" s="10">
        <f t="shared" si="44"/>
        <v>0</v>
      </c>
      <c r="AM421" s="10">
        <f t="shared" si="44"/>
        <v>0</v>
      </c>
      <c r="AN421" s="10">
        <f t="shared" si="44"/>
        <v>0</v>
      </c>
      <c r="AO421" s="10">
        <f t="shared" si="44"/>
        <v>0</v>
      </c>
      <c r="AP421" s="17" t="s">
        <v>1919</v>
      </c>
      <c r="AQ421" s="10"/>
      <c r="AR421" s="46"/>
      <c r="AS421" s="47"/>
      <c r="AT421" s="47"/>
      <c r="AU421" s="48"/>
    </row>
    <row r="422" s="1" customFormat="1" ht="30" customHeight="1" spans="1:47">
      <c r="A422" s="16">
        <v>404</v>
      </c>
      <c r="B422" s="16" t="s">
        <v>58</v>
      </c>
      <c r="C422" s="17" t="s">
        <v>412</v>
      </c>
      <c r="D422" s="17"/>
      <c r="E422" s="17" t="s">
        <v>1920</v>
      </c>
      <c r="F422" s="17" t="s">
        <v>125</v>
      </c>
      <c r="G422" s="16" t="s">
        <v>62</v>
      </c>
      <c r="H422" s="16"/>
      <c r="I422" s="16"/>
      <c r="J422" s="16"/>
      <c r="K422" s="19" t="s">
        <v>1921</v>
      </c>
      <c r="L422" s="9" t="s">
        <v>66</v>
      </c>
      <c r="M422" s="22">
        <v>565</v>
      </c>
      <c r="N422" s="22">
        <v>565</v>
      </c>
      <c r="O422" s="22">
        <f>P422+Q422+R422+S422+T422+U422+V422+W422+X422</f>
        <v>565</v>
      </c>
      <c r="P422" s="22">
        <v>565</v>
      </c>
      <c r="Q422" s="22"/>
      <c r="R422" s="22"/>
      <c r="S422" s="22"/>
      <c r="T422" s="22"/>
      <c r="U422" s="22"/>
      <c r="V422" s="22"/>
      <c r="W422" s="22"/>
      <c r="X422" s="22"/>
      <c r="Y422" s="22"/>
      <c r="Z422" s="22"/>
      <c r="AA422" s="22"/>
      <c r="AB422" s="17">
        <v>47737</v>
      </c>
      <c r="AC422" s="17">
        <v>194880</v>
      </c>
      <c r="AD422" s="17">
        <v>16849</v>
      </c>
      <c r="AE422" s="17">
        <v>78028</v>
      </c>
      <c r="AF422" s="17">
        <v>5336</v>
      </c>
      <c r="AG422" s="17">
        <v>23104</v>
      </c>
      <c r="AH422" s="17">
        <v>7</v>
      </c>
      <c r="AI422" s="17">
        <v>98</v>
      </c>
      <c r="AJ422" s="16"/>
      <c r="AK422" s="16"/>
      <c r="AL422" s="16"/>
      <c r="AM422" s="16"/>
      <c r="AN422" s="16"/>
      <c r="AO422" s="16"/>
      <c r="AP422" s="17" t="s">
        <v>1919</v>
      </c>
      <c r="AQ422" s="17" t="s">
        <v>412</v>
      </c>
      <c r="AR422" s="9"/>
      <c r="AS422" s="19" t="s">
        <v>1922</v>
      </c>
      <c r="AT422" s="50"/>
      <c r="AU422" s="56" t="s">
        <v>1922</v>
      </c>
    </row>
    <row r="423" s="1" customFormat="1" ht="30" customHeight="1" spans="1:47">
      <c r="A423" s="14" t="s">
        <v>56</v>
      </c>
      <c r="B423" s="15"/>
      <c r="C423" s="15"/>
      <c r="D423" s="15"/>
      <c r="E423" s="15"/>
      <c r="F423" s="15"/>
      <c r="G423" s="15"/>
      <c r="H423" s="15"/>
      <c r="I423" s="15"/>
      <c r="J423" s="15"/>
      <c r="K423" s="15"/>
      <c r="L423" s="21"/>
      <c r="M423" s="10">
        <f>SUM(M424:M427)</f>
        <v>1524.755</v>
      </c>
      <c r="N423" s="10">
        <f t="shared" ref="N423:AA423" si="45">SUM(N424:N427)</f>
        <v>1260.705</v>
      </c>
      <c r="O423" s="10">
        <f t="shared" si="45"/>
        <v>1220.705</v>
      </c>
      <c r="P423" s="10">
        <f t="shared" si="45"/>
        <v>818.205</v>
      </c>
      <c r="Q423" s="10">
        <f t="shared" si="45"/>
        <v>0</v>
      </c>
      <c r="R423" s="10">
        <f t="shared" si="45"/>
        <v>60.5</v>
      </c>
      <c r="S423" s="10">
        <f t="shared" si="45"/>
        <v>0</v>
      </c>
      <c r="T423" s="10">
        <f t="shared" si="45"/>
        <v>140</v>
      </c>
      <c r="U423" s="10">
        <f t="shared" si="45"/>
        <v>202</v>
      </c>
      <c r="V423" s="10">
        <f t="shared" si="45"/>
        <v>0</v>
      </c>
      <c r="W423" s="10">
        <f t="shared" si="45"/>
        <v>0</v>
      </c>
      <c r="X423" s="10">
        <f t="shared" si="45"/>
        <v>0</v>
      </c>
      <c r="Y423" s="10">
        <f t="shared" si="45"/>
        <v>0</v>
      </c>
      <c r="Z423" s="10">
        <f t="shared" si="45"/>
        <v>0</v>
      </c>
      <c r="AA423" s="10">
        <f t="shared" si="45"/>
        <v>0</v>
      </c>
      <c r="AB423" s="10">
        <f t="shared" ref="AA423:AO423" si="46">SUM(AB424:AB427)</f>
        <v>31602</v>
      </c>
      <c r="AC423" s="10">
        <f t="shared" si="46"/>
        <v>133615</v>
      </c>
      <c r="AD423" s="10">
        <f t="shared" si="46"/>
        <v>10607</v>
      </c>
      <c r="AE423" s="10">
        <f t="shared" si="46"/>
        <v>53021</v>
      </c>
      <c r="AF423" s="10">
        <f t="shared" si="46"/>
        <v>1020</v>
      </c>
      <c r="AG423" s="10">
        <f t="shared" si="46"/>
        <v>4600</v>
      </c>
      <c r="AH423" s="10">
        <f t="shared" si="46"/>
        <v>44</v>
      </c>
      <c r="AI423" s="10">
        <f t="shared" si="46"/>
        <v>15</v>
      </c>
      <c r="AJ423" s="10">
        <f t="shared" si="46"/>
        <v>0</v>
      </c>
      <c r="AK423" s="10">
        <f t="shared" si="46"/>
        <v>0</v>
      </c>
      <c r="AL423" s="10">
        <f t="shared" si="46"/>
        <v>0</v>
      </c>
      <c r="AM423" s="10">
        <f t="shared" si="46"/>
        <v>0</v>
      </c>
      <c r="AN423" s="10">
        <f t="shared" si="46"/>
        <v>0</v>
      </c>
      <c r="AO423" s="10">
        <f t="shared" si="46"/>
        <v>0</v>
      </c>
      <c r="AP423" s="17" t="s">
        <v>1923</v>
      </c>
      <c r="AQ423" s="10"/>
      <c r="AR423" s="46"/>
      <c r="AS423" s="47"/>
      <c r="AT423" s="47"/>
      <c r="AU423" s="48"/>
    </row>
    <row r="424" s="1" customFormat="1" ht="30" customHeight="1" spans="1:47">
      <c r="A424" s="16">
        <v>405</v>
      </c>
      <c r="B424" s="16" t="s">
        <v>58</v>
      </c>
      <c r="C424" s="17" t="s">
        <v>412</v>
      </c>
      <c r="D424" s="17" t="s">
        <v>1924</v>
      </c>
      <c r="E424" s="17" t="s">
        <v>1925</v>
      </c>
      <c r="F424" s="17" t="s">
        <v>125</v>
      </c>
      <c r="G424" s="16" t="s">
        <v>62</v>
      </c>
      <c r="H424" s="9" t="s">
        <v>1926</v>
      </c>
      <c r="I424" s="16">
        <v>28</v>
      </c>
      <c r="J424" s="16"/>
      <c r="K424" s="53" t="s">
        <v>1927</v>
      </c>
      <c r="L424" s="9" t="s">
        <v>1928</v>
      </c>
      <c r="M424" s="22">
        <v>633.6</v>
      </c>
      <c r="N424" s="22">
        <v>383.6</v>
      </c>
      <c r="O424" s="22">
        <f>P424+Q424+R424+S424+T424+U424+V424+W424+X424</f>
        <v>383.6</v>
      </c>
      <c r="P424" s="22">
        <v>383.6</v>
      </c>
      <c r="Q424" s="22"/>
      <c r="R424" s="22"/>
      <c r="S424" s="22"/>
      <c r="T424" s="22"/>
      <c r="U424" s="22"/>
      <c r="V424" s="22"/>
      <c r="W424" s="22"/>
      <c r="X424" s="22"/>
      <c r="Y424" s="22"/>
      <c r="Z424" s="22"/>
      <c r="AA424" s="22"/>
      <c r="AB424" s="17">
        <v>14587</v>
      </c>
      <c r="AC424" s="17">
        <v>61012</v>
      </c>
      <c r="AD424" s="17">
        <v>4833</v>
      </c>
      <c r="AE424" s="17">
        <v>24165</v>
      </c>
      <c r="AF424" s="17">
        <v>500</v>
      </c>
      <c r="AG424" s="17">
        <v>2000</v>
      </c>
      <c r="AH424" s="17">
        <v>21</v>
      </c>
      <c r="AI424" s="17">
        <v>7</v>
      </c>
      <c r="AJ424" s="16"/>
      <c r="AK424" s="16"/>
      <c r="AL424" s="16"/>
      <c r="AM424" s="16"/>
      <c r="AN424" s="16"/>
      <c r="AO424" s="16"/>
      <c r="AP424" s="17" t="s">
        <v>1923</v>
      </c>
      <c r="AQ424" s="17" t="s">
        <v>1923</v>
      </c>
      <c r="AR424" s="9"/>
      <c r="AS424" s="49" t="s">
        <v>1927</v>
      </c>
      <c r="AT424" s="50"/>
      <c r="AU424" s="56" t="s">
        <v>1929</v>
      </c>
    </row>
    <row r="425" s="1" customFormat="1" ht="30" customHeight="1" spans="1:47">
      <c r="A425" s="16">
        <v>406</v>
      </c>
      <c r="B425" s="16" t="s">
        <v>58</v>
      </c>
      <c r="C425" s="17" t="s">
        <v>412</v>
      </c>
      <c r="D425" s="17" t="s">
        <v>1924</v>
      </c>
      <c r="E425" s="17" t="s">
        <v>1930</v>
      </c>
      <c r="F425" s="17" t="s">
        <v>125</v>
      </c>
      <c r="G425" s="16" t="s">
        <v>62</v>
      </c>
      <c r="H425" s="9" t="s">
        <v>1926</v>
      </c>
      <c r="I425" s="16">
        <v>29</v>
      </c>
      <c r="J425" s="16"/>
      <c r="K425" s="53" t="s">
        <v>1931</v>
      </c>
      <c r="L425" s="9" t="s">
        <v>1932</v>
      </c>
      <c r="M425" s="22">
        <v>434.605</v>
      </c>
      <c r="N425" s="22">
        <v>434.605</v>
      </c>
      <c r="O425" s="22">
        <f>P425+Q425+R425+S425+T425+U425+V425+W425+X425</f>
        <v>434.605</v>
      </c>
      <c r="P425" s="22">
        <v>434.605</v>
      </c>
      <c r="Q425" s="22"/>
      <c r="R425" s="22"/>
      <c r="S425" s="22"/>
      <c r="T425" s="22"/>
      <c r="U425" s="22"/>
      <c r="V425" s="22"/>
      <c r="W425" s="22"/>
      <c r="X425" s="22"/>
      <c r="Y425" s="22"/>
      <c r="Z425" s="22"/>
      <c r="AA425" s="22"/>
      <c r="AB425" s="17">
        <v>16919</v>
      </c>
      <c r="AC425" s="17">
        <v>72213</v>
      </c>
      <c r="AD425" s="17">
        <v>5760</v>
      </c>
      <c r="AE425" s="17">
        <v>28800</v>
      </c>
      <c r="AF425" s="17">
        <v>520</v>
      </c>
      <c r="AG425" s="17">
        <v>2600</v>
      </c>
      <c r="AH425" s="17">
        <v>21</v>
      </c>
      <c r="AI425" s="17">
        <v>8</v>
      </c>
      <c r="AJ425" s="16"/>
      <c r="AK425" s="16"/>
      <c r="AL425" s="16"/>
      <c r="AM425" s="16"/>
      <c r="AN425" s="16"/>
      <c r="AO425" s="16"/>
      <c r="AP425" s="17" t="s">
        <v>1923</v>
      </c>
      <c r="AQ425" s="17" t="s">
        <v>1923</v>
      </c>
      <c r="AR425" s="9"/>
      <c r="AS425" s="49" t="s">
        <v>1933</v>
      </c>
      <c r="AT425" s="50"/>
      <c r="AU425" s="56" t="s">
        <v>1934</v>
      </c>
    </row>
    <row r="426" s="1" customFormat="1" ht="30" customHeight="1" spans="1:47">
      <c r="A426" s="16">
        <v>407</v>
      </c>
      <c r="B426" s="16" t="s">
        <v>58</v>
      </c>
      <c r="C426" s="17" t="s">
        <v>136</v>
      </c>
      <c r="D426" s="17" t="s">
        <v>1935</v>
      </c>
      <c r="E426" s="17" t="s">
        <v>1936</v>
      </c>
      <c r="F426" s="17" t="s">
        <v>125</v>
      </c>
      <c r="G426" s="18" t="s">
        <v>62</v>
      </c>
      <c r="H426" s="16" t="s">
        <v>117</v>
      </c>
      <c r="I426" s="16">
        <v>1</v>
      </c>
      <c r="J426" s="16">
        <v>817.54</v>
      </c>
      <c r="K426" s="9" t="s">
        <v>1937</v>
      </c>
      <c r="L426" s="9" t="s">
        <v>1938</v>
      </c>
      <c r="M426" s="22">
        <v>320</v>
      </c>
      <c r="N426" s="22">
        <v>320</v>
      </c>
      <c r="O426" s="22">
        <f>P426+Q426+R426+S426+T426+U426+V426+W426+X426</f>
        <v>280</v>
      </c>
      <c r="P426" s="22"/>
      <c r="Q426" s="22"/>
      <c r="R426" s="22"/>
      <c r="S426" s="22"/>
      <c r="T426" s="22">
        <v>140</v>
      </c>
      <c r="U426" s="22">
        <v>140</v>
      </c>
      <c r="V426" s="22"/>
      <c r="W426" s="22"/>
      <c r="X426" s="22"/>
      <c r="Y426" s="22"/>
      <c r="Z426" s="22"/>
      <c r="AA426" s="22"/>
      <c r="AB426" s="17">
        <v>32</v>
      </c>
      <c r="AC426" s="17">
        <v>142</v>
      </c>
      <c r="AD426" s="17">
        <v>8</v>
      </c>
      <c r="AE426" s="17">
        <v>35</v>
      </c>
      <c r="AF426" s="17">
        <v>0</v>
      </c>
      <c r="AG426" s="17">
        <v>0</v>
      </c>
      <c r="AH426" s="17">
        <v>1</v>
      </c>
      <c r="AI426" s="17">
        <v>0</v>
      </c>
      <c r="AJ426" s="16"/>
      <c r="AK426" s="16"/>
      <c r="AL426" s="16"/>
      <c r="AM426" s="16"/>
      <c r="AN426" s="16"/>
      <c r="AO426" s="17"/>
      <c r="AP426" s="17" t="s">
        <v>1923</v>
      </c>
      <c r="AQ426" s="17" t="s">
        <v>1923</v>
      </c>
      <c r="AR426" s="9"/>
      <c r="AS426" s="49" t="s">
        <v>1939</v>
      </c>
      <c r="AT426" s="50"/>
      <c r="AU426" s="56" t="s">
        <v>1940</v>
      </c>
    </row>
    <row r="427" s="1" customFormat="1" ht="30" customHeight="1" spans="1:47">
      <c r="A427" s="16">
        <v>408</v>
      </c>
      <c r="B427" s="16" t="s">
        <v>58</v>
      </c>
      <c r="C427" s="17" t="s">
        <v>114</v>
      </c>
      <c r="D427" s="17" t="s">
        <v>1941</v>
      </c>
      <c r="E427" s="17" t="s">
        <v>1942</v>
      </c>
      <c r="F427" s="17" t="s">
        <v>125</v>
      </c>
      <c r="G427" s="18" t="s">
        <v>62</v>
      </c>
      <c r="H427" s="16" t="s">
        <v>146</v>
      </c>
      <c r="I427" s="16">
        <v>1</v>
      </c>
      <c r="J427" s="16">
        <v>76.28</v>
      </c>
      <c r="K427" s="9" t="s">
        <v>1943</v>
      </c>
      <c r="L427" s="9" t="s">
        <v>1208</v>
      </c>
      <c r="M427" s="22">
        <v>136.55</v>
      </c>
      <c r="N427" s="22">
        <v>122.5</v>
      </c>
      <c r="O427" s="22">
        <f>P427+Q427+R427+S427+T427+U427+V427+W427+X427</f>
        <v>122.5</v>
      </c>
      <c r="P427" s="22"/>
      <c r="Q427" s="22"/>
      <c r="R427" s="22">
        <v>60.5</v>
      </c>
      <c r="S427" s="22"/>
      <c r="T427" s="22"/>
      <c r="U427" s="22">
        <v>62</v>
      </c>
      <c r="V427" s="22"/>
      <c r="W427" s="22"/>
      <c r="X427" s="22"/>
      <c r="Y427" s="22"/>
      <c r="Z427" s="22"/>
      <c r="AA427" s="22"/>
      <c r="AB427" s="17">
        <v>64</v>
      </c>
      <c r="AC427" s="17">
        <v>248</v>
      </c>
      <c r="AD427" s="17">
        <v>6</v>
      </c>
      <c r="AE427" s="17">
        <v>21</v>
      </c>
      <c r="AF427" s="17">
        <v>0</v>
      </c>
      <c r="AG427" s="17">
        <v>0</v>
      </c>
      <c r="AH427" s="17">
        <v>1</v>
      </c>
      <c r="AI427" s="17">
        <v>0</v>
      </c>
      <c r="AJ427" s="16"/>
      <c r="AK427" s="16"/>
      <c r="AL427" s="16"/>
      <c r="AM427" s="16"/>
      <c r="AN427" s="16"/>
      <c r="AO427" s="17"/>
      <c r="AP427" s="17" t="s">
        <v>1923</v>
      </c>
      <c r="AQ427" s="17" t="s">
        <v>1923</v>
      </c>
      <c r="AR427" s="9"/>
      <c r="AS427" s="49" t="s">
        <v>1944</v>
      </c>
      <c r="AT427" s="50"/>
      <c r="AU427" s="56" t="s">
        <v>1945</v>
      </c>
    </row>
    <row r="428" s="1" customFormat="1" ht="30" customHeight="1" spans="1:47">
      <c r="A428" s="14" t="s">
        <v>56</v>
      </c>
      <c r="B428" s="15"/>
      <c r="C428" s="15"/>
      <c r="D428" s="15"/>
      <c r="E428" s="15"/>
      <c r="F428" s="15"/>
      <c r="G428" s="15"/>
      <c r="H428" s="15"/>
      <c r="I428" s="15"/>
      <c r="J428" s="15"/>
      <c r="K428" s="15"/>
      <c r="L428" s="21"/>
      <c r="M428" s="10">
        <f>SUM(M429)</f>
        <v>29.2</v>
      </c>
      <c r="N428" s="10">
        <f t="shared" ref="N428:AA428" si="47">SUM(N429)</f>
        <v>29.2</v>
      </c>
      <c r="O428" s="10">
        <f t="shared" si="47"/>
        <v>29.2</v>
      </c>
      <c r="P428" s="10">
        <f t="shared" si="47"/>
        <v>0</v>
      </c>
      <c r="Q428" s="10">
        <f t="shared" si="47"/>
        <v>0</v>
      </c>
      <c r="R428" s="10">
        <f t="shared" si="47"/>
        <v>29.2</v>
      </c>
      <c r="S428" s="10">
        <f t="shared" si="47"/>
        <v>0</v>
      </c>
      <c r="T428" s="10">
        <f t="shared" si="47"/>
        <v>0</v>
      </c>
      <c r="U428" s="10">
        <f t="shared" si="47"/>
        <v>0</v>
      </c>
      <c r="V428" s="10">
        <f t="shared" si="47"/>
        <v>0</v>
      </c>
      <c r="W428" s="10">
        <f t="shared" si="47"/>
        <v>0</v>
      </c>
      <c r="X428" s="10">
        <f t="shared" si="47"/>
        <v>0</v>
      </c>
      <c r="Y428" s="10">
        <f t="shared" si="47"/>
        <v>0</v>
      </c>
      <c r="Z428" s="10">
        <f t="shared" si="47"/>
        <v>0</v>
      </c>
      <c r="AA428" s="10">
        <f t="shared" si="47"/>
        <v>0</v>
      </c>
      <c r="AB428" s="10">
        <f t="shared" ref="AA428:AO428" si="48">SUM(AB429)</f>
        <v>3380</v>
      </c>
      <c r="AC428" s="10">
        <f t="shared" si="48"/>
        <v>13573</v>
      </c>
      <c r="AD428" s="10">
        <f t="shared" si="48"/>
        <v>0</v>
      </c>
      <c r="AE428" s="10">
        <f t="shared" si="48"/>
        <v>0</v>
      </c>
      <c r="AF428" s="10">
        <f t="shared" si="48"/>
        <v>0</v>
      </c>
      <c r="AG428" s="10">
        <f t="shared" si="48"/>
        <v>0</v>
      </c>
      <c r="AH428" s="10">
        <f t="shared" si="48"/>
        <v>0</v>
      </c>
      <c r="AI428" s="10">
        <f t="shared" si="48"/>
        <v>0</v>
      </c>
      <c r="AJ428" s="10">
        <f t="shared" si="48"/>
        <v>0</v>
      </c>
      <c r="AK428" s="10">
        <f t="shared" si="48"/>
        <v>0</v>
      </c>
      <c r="AL428" s="10">
        <f t="shared" si="48"/>
        <v>0</v>
      </c>
      <c r="AM428" s="10">
        <f t="shared" si="48"/>
        <v>0</v>
      </c>
      <c r="AN428" s="10">
        <f t="shared" si="48"/>
        <v>0</v>
      </c>
      <c r="AO428" s="10">
        <f t="shared" si="48"/>
        <v>0</v>
      </c>
      <c r="AP428" s="17" t="s">
        <v>1946</v>
      </c>
      <c r="AQ428" s="10"/>
      <c r="AR428" s="46"/>
      <c r="AS428" s="47"/>
      <c r="AT428" s="47"/>
      <c r="AU428" s="48"/>
    </row>
    <row r="429" s="1" customFormat="1" ht="91" customHeight="1" spans="1:47">
      <c r="A429" s="16">
        <v>409</v>
      </c>
      <c r="B429" s="16" t="s">
        <v>58</v>
      </c>
      <c r="C429" s="17" t="s">
        <v>59</v>
      </c>
      <c r="D429" s="17"/>
      <c r="E429" s="17" t="s">
        <v>1947</v>
      </c>
      <c r="F429" s="17" t="s">
        <v>78</v>
      </c>
      <c r="G429" s="16" t="s">
        <v>62</v>
      </c>
      <c r="H429" s="16"/>
      <c r="I429" s="16"/>
      <c r="J429" s="16"/>
      <c r="K429" s="126" t="s">
        <v>1948</v>
      </c>
      <c r="L429" s="9" t="s">
        <v>66</v>
      </c>
      <c r="M429" s="22">
        <v>29.2</v>
      </c>
      <c r="N429" s="22">
        <v>29.2</v>
      </c>
      <c r="O429" s="22">
        <f>P429+Q429+R429+S429+T429+U429+V429+W429+X429</f>
        <v>29.2</v>
      </c>
      <c r="P429" s="22"/>
      <c r="Q429" s="22"/>
      <c r="R429" s="22">
        <v>29.2</v>
      </c>
      <c r="S429" s="22"/>
      <c r="T429" s="22"/>
      <c r="U429" s="22"/>
      <c r="V429" s="22"/>
      <c r="W429" s="22"/>
      <c r="X429" s="22"/>
      <c r="Y429" s="22"/>
      <c r="Z429" s="22"/>
      <c r="AA429" s="22"/>
      <c r="AB429" s="17">
        <v>3380</v>
      </c>
      <c r="AC429" s="17">
        <v>13573</v>
      </c>
      <c r="AD429" s="17"/>
      <c r="AE429" s="17"/>
      <c r="AF429" s="17"/>
      <c r="AG429" s="17"/>
      <c r="AH429" s="17"/>
      <c r="AI429" s="17"/>
      <c r="AJ429" s="16"/>
      <c r="AK429" s="16"/>
      <c r="AL429" s="16"/>
      <c r="AM429" s="16"/>
      <c r="AN429" s="16"/>
      <c r="AO429" s="16"/>
      <c r="AP429" s="17" t="s">
        <v>1946</v>
      </c>
      <c r="AQ429" s="17" t="s">
        <v>1946</v>
      </c>
      <c r="AR429" s="9"/>
      <c r="AS429" s="49" t="s">
        <v>1949</v>
      </c>
      <c r="AT429" s="50"/>
      <c r="AU429" s="56" t="s">
        <v>1950</v>
      </c>
    </row>
    <row r="430" s="1" customFormat="1" ht="30" customHeight="1" spans="1:47">
      <c r="A430" s="14" t="s">
        <v>56</v>
      </c>
      <c r="B430" s="15"/>
      <c r="C430" s="15"/>
      <c r="D430" s="15"/>
      <c r="E430" s="15"/>
      <c r="F430" s="15"/>
      <c r="G430" s="15"/>
      <c r="H430" s="15"/>
      <c r="I430" s="15"/>
      <c r="J430" s="15"/>
      <c r="K430" s="15"/>
      <c r="L430" s="21"/>
      <c r="M430" s="10">
        <f>SUM(M431)</f>
        <v>219</v>
      </c>
      <c r="N430" s="10">
        <f t="shared" ref="N430:AA430" si="49">SUM(N431)</f>
        <v>219</v>
      </c>
      <c r="O430" s="10">
        <f t="shared" si="49"/>
        <v>219</v>
      </c>
      <c r="P430" s="10">
        <f t="shared" si="49"/>
        <v>0</v>
      </c>
      <c r="Q430" s="10">
        <f t="shared" si="49"/>
        <v>0</v>
      </c>
      <c r="R430" s="10">
        <f t="shared" si="49"/>
        <v>219</v>
      </c>
      <c r="S430" s="10">
        <f t="shared" si="49"/>
        <v>0</v>
      </c>
      <c r="T430" s="10">
        <f t="shared" si="49"/>
        <v>0</v>
      </c>
      <c r="U430" s="10">
        <f t="shared" si="49"/>
        <v>0</v>
      </c>
      <c r="V430" s="10">
        <f t="shared" si="49"/>
        <v>0</v>
      </c>
      <c r="W430" s="10">
        <f t="shared" si="49"/>
        <v>0</v>
      </c>
      <c r="X430" s="10">
        <f t="shared" si="49"/>
        <v>0</v>
      </c>
      <c r="Y430" s="10">
        <f t="shared" si="49"/>
        <v>0</v>
      </c>
      <c r="Z430" s="10">
        <f t="shared" si="49"/>
        <v>0</v>
      </c>
      <c r="AA430" s="10">
        <f t="shared" si="49"/>
        <v>0</v>
      </c>
      <c r="AB430" s="10">
        <f t="shared" ref="AA430:AO430" si="50">SUM(AB431)</f>
        <v>60000</v>
      </c>
      <c r="AC430" s="10">
        <f t="shared" si="50"/>
        <v>300000</v>
      </c>
      <c r="AD430" s="10">
        <f t="shared" si="50"/>
        <v>28600</v>
      </c>
      <c r="AE430" s="10">
        <f t="shared" si="50"/>
        <v>123000</v>
      </c>
      <c r="AF430" s="10">
        <f t="shared" si="50"/>
        <v>6092</v>
      </c>
      <c r="AG430" s="10">
        <f t="shared" si="50"/>
        <v>26254</v>
      </c>
      <c r="AH430" s="10">
        <f t="shared" si="50"/>
        <v>98</v>
      </c>
      <c r="AI430" s="10">
        <f t="shared" si="50"/>
        <v>72</v>
      </c>
      <c r="AJ430" s="10">
        <f t="shared" si="50"/>
        <v>0</v>
      </c>
      <c r="AK430" s="10">
        <f t="shared" si="50"/>
        <v>0</v>
      </c>
      <c r="AL430" s="10">
        <f t="shared" si="50"/>
        <v>0</v>
      </c>
      <c r="AM430" s="10">
        <f t="shared" si="50"/>
        <v>0</v>
      </c>
      <c r="AN430" s="10">
        <f t="shared" si="50"/>
        <v>0</v>
      </c>
      <c r="AO430" s="10">
        <f t="shared" si="50"/>
        <v>0</v>
      </c>
      <c r="AP430" s="17" t="s">
        <v>1951</v>
      </c>
      <c r="AQ430" s="10"/>
      <c r="AR430" s="46"/>
      <c r="AS430" s="47"/>
      <c r="AT430" s="47"/>
      <c r="AU430" s="48"/>
    </row>
    <row r="431" s="1" customFormat="1" ht="30" customHeight="1" spans="1:47">
      <c r="A431" s="16">
        <v>410</v>
      </c>
      <c r="B431" s="16" t="s">
        <v>58</v>
      </c>
      <c r="C431" s="17" t="s">
        <v>59</v>
      </c>
      <c r="D431" s="17"/>
      <c r="E431" s="17" t="s">
        <v>1952</v>
      </c>
      <c r="F431" s="17" t="s">
        <v>78</v>
      </c>
      <c r="G431" s="16" t="s">
        <v>62</v>
      </c>
      <c r="H431" s="16"/>
      <c r="I431" s="16"/>
      <c r="J431" s="16"/>
      <c r="K431" s="9" t="s">
        <v>1953</v>
      </c>
      <c r="L431" s="9" t="s">
        <v>1954</v>
      </c>
      <c r="M431" s="22">
        <v>219</v>
      </c>
      <c r="N431" s="22">
        <v>219</v>
      </c>
      <c r="O431" s="22">
        <f>P431+Q431+R431+S431+T431+U431+V431+W431+X431</f>
        <v>219</v>
      </c>
      <c r="P431" s="22"/>
      <c r="Q431" s="22"/>
      <c r="R431" s="22">
        <v>219</v>
      </c>
      <c r="S431" s="22"/>
      <c r="T431" s="22"/>
      <c r="U431" s="22"/>
      <c r="V431" s="22"/>
      <c r="W431" s="22"/>
      <c r="X431" s="22"/>
      <c r="Y431" s="22"/>
      <c r="Z431" s="22"/>
      <c r="AA431" s="22"/>
      <c r="AB431" s="17">
        <v>60000</v>
      </c>
      <c r="AC431" s="17">
        <v>300000</v>
      </c>
      <c r="AD431" s="17">
        <v>28600</v>
      </c>
      <c r="AE431" s="17">
        <v>123000</v>
      </c>
      <c r="AF431" s="17">
        <v>6092</v>
      </c>
      <c r="AG431" s="17">
        <v>26254</v>
      </c>
      <c r="AH431" s="17">
        <v>98</v>
      </c>
      <c r="AI431" s="17">
        <v>72</v>
      </c>
      <c r="AJ431" s="16"/>
      <c r="AK431" s="16"/>
      <c r="AL431" s="16"/>
      <c r="AM431" s="16"/>
      <c r="AN431" s="16"/>
      <c r="AO431" s="16"/>
      <c r="AP431" s="17" t="s">
        <v>1951</v>
      </c>
      <c r="AQ431" s="17" t="s">
        <v>1951</v>
      </c>
      <c r="AR431" s="9"/>
      <c r="AS431" s="49" t="s">
        <v>1955</v>
      </c>
      <c r="AT431" s="50"/>
      <c r="AU431" s="56" t="s">
        <v>1956</v>
      </c>
    </row>
    <row r="432" s="1" customFormat="1" ht="30" customHeight="1" spans="1:47">
      <c r="A432" s="14" t="s">
        <v>56</v>
      </c>
      <c r="B432" s="15"/>
      <c r="C432" s="15"/>
      <c r="D432" s="15"/>
      <c r="E432" s="15"/>
      <c r="F432" s="15"/>
      <c r="G432" s="15"/>
      <c r="H432" s="15"/>
      <c r="I432" s="15"/>
      <c r="J432" s="15"/>
      <c r="K432" s="15"/>
      <c r="L432" s="21"/>
      <c r="M432" s="10">
        <f>SUM(M433:M445)</f>
        <v>291.5516</v>
      </c>
      <c r="N432" s="10">
        <f t="shared" ref="N432:X432" si="51">SUM(N433:N445)</f>
        <v>260.5</v>
      </c>
      <c r="O432" s="10">
        <f t="shared" si="51"/>
        <v>260.5</v>
      </c>
      <c r="P432" s="10">
        <f t="shared" si="51"/>
        <v>0</v>
      </c>
      <c r="Q432" s="10">
        <f t="shared" si="51"/>
        <v>0</v>
      </c>
      <c r="R432" s="10">
        <f t="shared" si="51"/>
        <v>0</v>
      </c>
      <c r="S432" s="10">
        <f t="shared" si="51"/>
        <v>0</v>
      </c>
      <c r="T432" s="10">
        <f t="shared" si="51"/>
        <v>0</v>
      </c>
      <c r="U432" s="10">
        <f t="shared" si="51"/>
        <v>0</v>
      </c>
      <c r="V432" s="10">
        <f t="shared" si="51"/>
        <v>0</v>
      </c>
      <c r="W432" s="10">
        <f t="shared" si="51"/>
        <v>0</v>
      </c>
      <c r="X432" s="10">
        <f t="shared" si="51"/>
        <v>260.5</v>
      </c>
      <c r="Y432" s="10">
        <f t="shared" ref="W432:AO432" si="52">SUM(Y433:Y445)</f>
        <v>0</v>
      </c>
      <c r="Z432" s="10">
        <f t="shared" si="52"/>
        <v>0</v>
      </c>
      <c r="AA432" s="10">
        <f t="shared" si="52"/>
        <v>0</v>
      </c>
      <c r="AB432" s="10">
        <f t="shared" si="52"/>
        <v>2577</v>
      </c>
      <c r="AC432" s="10">
        <f t="shared" si="52"/>
        <v>10716</v>
      </c>
      <c r="AD432" s="10">
        <f t="shared" si="52"/>
        <v>1009</v>
      </c>
      <c r="AE432" s="10">
        <f t="shared" si="52"/>
        <v>4407</v>
      </c>
      <c r="AF432" s="10">
        <f t="shared" si="52"/>
        <v>30</v>
      </c>
      <c r="AG432" s="10">
        <f t="shared" si="52"/>
        <v>135</v>
      </c>
      <c r="AH432" s="10">
        <f t="shared" si="52"/>
        <v>7</v>
      </c>
      <c r="AI432" s="10">
        <f t="shared" si="52"/>
        <v>6</v>
      </c>
      <c r="AJ432" s="10">
        <f t="shared" si="52"/>
        <v>0</v>
      </c>
      <c r="AK432" s="10">
        <f t="shared" si="52"/>
        <v>0</v>
      </c>
      <c r="AL432" s="10">
        <f t="shared" si="52"/>
        <v>0</v>
      </c>
      <c r="AM432" s="10">
        <f t="shared" si="52"/>
        <v>0</v>
      </c>
      <c r="AN432" s="10">
        <f t="shared" si="52"/>
        <v>0</v>
      </c>
      <c r="AO432" s="10">
        <f t="shared" si="52"/>
        <v>0</v>
      </c>
      <c r="AP432" s="17" t="s">
        <v>1957</v>
      </c>
      <c r="AQ432" s="10"/>
      <c r="AR432" s="46"/>
      <c r="AS432" s="47"/>
      <c r="AT432" s="47"/>
      <c r="AU432" s="48"/>
    </row>
    <row r="433" s="1" customFormat="1" ht="30" customHeight="1" spans="1:47">
      <c r="A433" s="17">
        <v>411</v>
      </c>
      <c r="B433" s="17" t="s">
        <v>58</v>
      </c>
      <c r="C433" s="17" t="s">
        <v>333</v>
      </c>
      <c r="D433" s="17" t="s">
        <v>1958</v>
      </c>
      <c r="E433" s="17" t="s">
        <v>1959</v>
      </c>
      <c r="F433" s="17" t="s">
        <v>78</v>
      </c>
      <c r="G433" s="17" t="s">
        <v>62</v>
      </c>
      <c r="H433" s="17"/>
      <c r="I433" s="17"/>
      <c r="J433" s="17"/>
      <c r="K433" s="17" t="s">
        <v>1960</v>
      </c>
      <c r="L433" s="17" t="s">
        <v>1961</v>
      </c>
      <c r="M433" s="25">
        <v>31.57</v>
      </c>
      <c r="N433" s="25">
        <v>28</v>
      </c>
      <c r="O433" s="22">
        <f t="shared" ref="O433:O447" si="53">P433+Q433+R433+S433+T433+U433+V433+W433+X433</f>
        <v>28</v>
      </c>
      <c r="P433" s="25"/>
      <c r="Q433" s="25"/>
      <c r="R433" s="25"/>
      <c r="S433" s="25"/>
      <c r="T433" s="25"/>
      <c r="U433" s="25"/>
      <c r="V433" s="25"/>
      <c r="W433" s="25"/>
      <c r="X433" s="25">
        <v>28</v>
      </c>
      <c r="Y433" s="17"/>
      <c r="Z433" s="17"/>
      <c r="AA433" s="17"/>
      <c r="AB433" s="17">
        <v>90</v>
      </c>
      <c r="AC433" s="17">
        <v>379</v>
      </c>
      <c r="AD433" s="17">
        <v>17</v>
      </c>
      <c r="AE433" s="17">
        <v>68</v>
      </c>
      <c r="AF433" s="17"/>
      <c r="AG433" s="17"/>
      <c r="AH433" s="17">
        <v>1</v>
      </c>
      <c r="AI433" s="17"/>
      <c r="AJ433" s="17"/>
      <c r="AK433" s="17"/>
      <c r="AL433" s="17"/>
      <c r="AM433" s="17"/>
      <c r="AN433" s="17"/>
      <c r="AO433" s="17"/>
      <c r="AP433" s="17" t="s">
        <v>1957</v>
      </c>
      <c r="AQ433" s="17" t="s">
        <v>1957</v>
      </c>
      <c r="AR433" s="17"/>
      <c r="AS433" s="19" t="s">
        <v>1962</v>
      </c>
      <c r="AT433" s="50"/>
      <c r="AU433" s="56"/>
    </row>
    <row r="434" s="1" customFormat="1" ht="30" customHeight="1" spans="1:45">
      <c r="A434" s="17">
        <v>412</v>
      </c>
      <c r="B434" s="17" t="s">
        <v>58</v>
      </c>
      <c r="C434" s="17" t="s">
        <v>100</v>
      </c>
      <c r="D434" s="17" t="s">
        <v>1963</v>
      </c>
      <c r="E434" s="17" t="s">
        <v>1964</v>
      </c>
      <c r="F434" s="17" t="s">
        <v>125</v>
      </c>
      <c r="G434" s="17" t="s">
        <v>62</v>
      </c>
      <c r="H434" s="17"/>
      <c r="I434" s="17"/>
      <c r="J434" s="17"/>
      <c r="K434" s="17" t="s">
        <v>1965</v>
      </c>
      <c r="L434" s="17" t="s">
        <v>1961</v>
      </c>
      <c r="M434" s="25">
        <v>25.36</v>
      </c>
      <c r="N434" s="25">
        <v>24</v>
      </c>
      <c r="O434" s="22">
        <f t="shared" si="53"/>
        <v>24</v>
      </c>
      <c r="P434" s="25"/>
      <c r="Q434" s="25"/>
      <c r="R434" s="25"/>
      <c r="S434" s="25"/>
      <c r="T434" s="25"/>
      <c r="U434" s="25"/>
      <c r="V434" s="25"/>
      <c r="W434" s="25"/>
      <c r="X434" s="25">
        <v>24</v>
      </c>
      <c r="Y434" s="17"/>
      <c r="Z434" s="17"/>
      <c r="AA434" s="17"/>
      <c r="AB434" s="17">
        <v>40</v>
      </c>
      <c r="AC434" s="17">
        <v>160</v>
      </c>
      <c r="AD434" s="17">
        <v>21</v>
      </c>
      <c r="AE434" s="17">
        <v>85</v>
      </c>
      <c r="AF434" s="17">
        <v>0</v>
      </c>
      <c r="AG434" s="17">
        <v>0</v>
      </c>
      <c r="AH434" s="17">
        <v>1</v>
      </c>
      <c r="AI434" s="17"/>
      <c r="AJ434" s="17"/>
      <c r="AK434" s="17"/>
      <c r="AL434" s="17"/>
      <c r="AM434" s="17"/>
      <c r="AN434" s="17"/>
      <c r="AO434" s="17"/>
      <c r="AP434" s="17" t="s">
        <v>1957</v>
      </c>
      <c r="AQ434" s="17" t="s">
        <v>1957</v>
      </c>
      <c r="AR434" s="17"/>
      <c r="AS434" s="19" t="s">
        <v>1966</v>
      </c>
    </row>
    <row r="435" s="1" customFormat="1" ht="30" customHeight="1" spans="1:45">
      <c r="A435" s="17">
        <v>413</v>
      </c>
      <c r="B435" s="17" t="s">
        <v>58</v>
      </c>
      <c r="C435" s="17" t="s">
        <v>150</v>
      </c>
      <c r="D435" s="17" t="s">
        <v>151</v>
      </c>
      <c r="E435" s="17" t="s">
        <v>1967</v>
      </c>
      <c r="F435" s="17" t="s">
        <v>125</v>
      </c>
      <c r="G435" s="17" t="s">
        <v>62</v>
      </c>
      <c r="H435" s="17"/>
      <c r="I435" s="17"/>
      <c r="J435" s="17"/>
      <c r="K435" s="17" t="s">
        <v>1968</v>
      </c>
      <c r="L435" s="17" t="s">
        <v>1961</v>
      </c>
      <c r="M435" s="25">
        <v>23.04</v>
      </c>
      <c r="N435" s="25">
        <v>20</v>
      </c>
      <c r="O435" s="22">
        <f t="shared" si="53"/>
        <v>20</v>
      </c>
      <c r="P435" s="25"/>
      <c r="Q435" s="25"/>
      <c r="R435" s="25"/>
      <c r="S435" s="25"/>
      <c r="T435" s="25"/>
      <c r="U435" s="25"/>
      <c r="V435" s="25"/>
      <c r="W435" s="25"/>
      <c r="X435" s="25">
        <v>20</v>
      </c>
      <c r="Y435" s="17"/>
      <c r="Z435" s="17"/>
      <c r="AA435" s="17"/>
      <c r="AB435" s="17">
        <v>160</v>
      </c>
      <c r="AC435" s="17">
        <v>500</v>
      </c>
      <c r="AD435" s="17">
        <v>93</v>
      </c>
      <c r="AE435" s="17">
        <v>280</v>
      </c>
      <c r="AF435" s="17"/>
      <c r="AG435" s="17"/>
      <c r="AH435" s="17"/>
      <c r="AI435" s="17">
        <v>1</v>
      </c>
      <c r="AJ435" s="17"/>
      <c r="AK435" s="17"/>
      <c r="AL435" s="17"/>
      <c r="AM435" s="17"/>
      <c r="AN435" s="17"/>
      <c r="AO435" s="17"/>
      <c r="AP435" s="17" t="s">
        <v>1957</v>
      </c>
      <c r="AQ435" s="17" t="s">
        <v>1957</v>
      </c>
      <c r="AR435" s="17"/>
      <c r="AS435" s="19" t="s">
        <v>1969</v>
      </c>
    </row>
    <row r="436" s="1" customFormat="1" ht="30" customHeight="1" spans="1:45">
      <c r="A436" s="17">
        <v>414</v>
      </c>
      <c r="B436" s="17" t="s">
        <v>58</v>
      </c>
      <c r="C436" s="17" t="s">
        <v>107</v>
      </c>
      <c r="D436" s="17" t="s">
        <v>108</v>
      </c>
      <c r="E436" s="17" t="s">
        <v>1970</v>
      </c>
      <c r="F436" s="17" t="s">
        <v>78</v>
      </c>
      <c r="G436" s="17" t="s">
        <v>62</v>
      </c>
      <c r="H436" s="17"/>
      <c r="I436" s="17"/>
      <c r="J436" s="17"/>
      <c r="K436" s="17" t="s">
        <v>1971</v>
      </c>
      <c r="L436" s="17" t="s">
        <v>1961</v>
      </c>
      <c r="M436" s="25">
        <v>29.94</v>
      </c>
      <c r="N436" s="25">
        <v>27</v>
      </c>
      <c r="O436" s="22">
        <f t="shared" si="53"/>
        <v>27</v>
      </c>
      <c r="P436" s="25"/>
      <c r="Q436" s="25"/>
      <c r="R436" s="25"/>
      <c r="S436" s="25"/>
      <c r="T436" s="25"/>
      <c r="U436" s="25"/>
      <c r="V436" s="25"/>
      <c r="W436" s="25"/>
      <c r="X436" s="25">
        <v>27</v>
      </c>
      <c r="Y436" s="17"/>
      <c r="Z436" s="17"/>
      <c r="AA436" s="17"/>
      <c r="AB436" s="17">
        <v>56</v>
      </c>
      <c r="AC436" s="17">
        <v>280</v>
      </c>
      <c r="AD436" s="17">
        <v>1</v>
      </c>
      <c r="AE436" s="17">
        <v>1</v>
      </c>
      <c r="AF436" s="17"/>
      <c r="AG436" s="17"/>
      <c r="AH436" s="17">
        <v>1</v>
      </c>
      <c r="AI436" s="17"/>
      <c r="AJ436" s="17"/>
      <c r="AK436" s="17"/>
      <c r="AL436" s="17"/>
      <c r="AM436" s="17"/>
      <c r="AN436" s="17"/>
      <c r="AO436" s="17"/>
      <c r="AP436" s="17" t="s">
        <v>1957</v>
      </c>
      <c r="AQ436" s="17" t="s">
        <v>1957</v>
      </c>
      <c r="AR436" s="17"/>
      <c r="AS436" s="19" t="s">
        <v>1972</v>
      </c>
    </row>
    <row r="437" s="1" customFormat="1" ht="30" customHeight="1" spans="1:45">
      <c r="A437" s="17">
        <v>415</v>
      </c>
      <c r="B437" s="17" t="s">
        <v>58</v>
      </c>
      <c r="C437" s="17" t="s">
        <v>1973</v>
      </c>
      <c r="D437" s="17" t="s">
        <v>1642</v>
      </c>
      <c r="E437" s="17" t="s">
        <v>1974</v>
      </c>
      <c r="F437" s="17" t="s">
        <v>125</v>
      </c>
      <c r="G437" s="17" t="s">
        <v>62</v>
      </c>
      <c r="H437" s="17"/>
      <c r="I437" s="17"/>
      <c r="J437" s="17"/>
      <c r="K437" s="17" t="s">
        <v>1975</v>
      </c>
      <c r="L437" s="17" t="s">
        <v>1961</v>
      </c>
      <c r="M437" s="25">
        <v>25.563</v>
      </c>
      <c r="N437" s="25">
        <v>24</v>
      </c>
      <c r="O437" s="22">
        <f t="shared" si="53"/>
        <v>24</v>
      </c>
      <c r="P437" s="25"/>
      <c r="Q437" s="25"/>
      <c r="R437" s="25"/>
      <c r="S437" s="25"/>
      <c r="T437" s="25"/>
      <c r="U437" s="25"/>
      <c r="V437" s="25"/>
      <c r="W437" s="25"/>
      <c r="X437" s="25">
        <v>24</v>
      </c>
      <c r="Y437" s="17"/>
      <c r="Z437" s="17"/>
      <c r="AA437" s="17"/>
      <c r="AB437" s="17">
        <v>405</v>
      </c>
      <c r="AC437" s="17">
        <v>2250</v>
      </c>
      <c r="AD437" s="17">
        <v>271</v>
      </c>
      <c r="AE437" s="17">
        <v>1535</v>
      </c>
      <c r="AF437" s="17"/>
      <c r="AG437" s="17"/>
      <c r="AH437" s="17"/>
      <c r="AI437" s="17">
        <v>1</v>
      </c>
      <c r="AJ437" s="17"/>
      <c r="AK437" s="17"/>
      <c r="AL437" s="17"/>
      <c r="AM437" s="17"/>
      <c r="AN437" s="17"/>
      <c r="AO437" s="17"/>
      <c r="AP437" s="17" t="s">
        <v>1957</v>
      </c>
      <c r="AQ437" s="17" t="s">
        <v>1957</v>
      </c>
      <c r="AR437" s="17"/>
      <c r="AS437" s="19" t="s">
        <v>1976</v>
      </c>
    </row>
    <row r="438" s="1" customFormat="1" ht="30" customHeight="1" spans="1:45">
      <c r="A438" s="17">
        <v>416</v>
      </c>
      <c r="B438" s="17" t="s">
        <v>58</v>
      </c>
      <c r="C438" s="17" t="s">
        <v>265</v>
      </c>
      <c r="D438" s="17" t="s">
        <v>1977</v>
      </c>
      <c r="E438" s="17" t="s">
        <v>1978</v>
      </c>
      <c r="F438" s="17" t="s">
        <v>125</v>
      </c>
      <c r="G438" s="17" t="s">
        <v>62</v>
      </c>
      <c r="H438" s="17"/>
      <c r="I438" s="17"/>
      <c r="J438" s="17"/>
      <c r="K438" s="17" t="s">
        <v>1979</v>
      </c>
      <c r="L438" s="17" t="s">
        <v>1961</v>
      </c>
      <c r="M438" s="25">
        <v>20.66</v>
      </c>
      <c r="N438" s="25">
        <v>18</v>
      </c>
      <c r="O438" s="22">
        <f t="shared" si="53"/>
        <v>18</v>
      </c>
      <c r="P438" s="25"/>
      <c r="Q438" s="25"/>
      <c r="R438" s="25"/>
      <c r="S438" s="25"/>
      <c r="T438" s="25"/>
      <c r="U438" s="25"/>
      <c r="V438" s="25"/>
      <c r="W438" s="25"/>
      <c r="X438" s="25">
        <v>18</v>
      </c>
      <c r="Y438" s="17"/>
      <c r="Z438" s="17"/>
      <c r="AA438" s="17"/>
      <c r="AB438" s="17">
        <v>78</v>
      </c>
      <c r="AC438" s="17">
        <v>285</v>
      </c>
      <c r="AD438" s="17">
        <v>30</v>
      </c>
      <c r="AE438" s="17">
        <v>98</v>
      </c>
      <c r="AF438" s="17"/>
      <c r="AG438" s="17"/>
      <c r="AH438" s="17"/>
      <c r="AI438" s="17">
        <v>1</v>
      </c>
      <c r="AJ438" s="17"/>
      <c r="AK438" s="17"/>
      <c r="AL438" s="17"/>
      <c r="AM438" s="17"/>
      <c r="AN438" s="17"/>
      <c r="AO438" s="17"/>
      <c r="AP438" s="17" t="s">
        <v>1957</v>
      </c>
      <c r="AQ438" s="17" t="s">
        <v>1957</v>
      </c>
      <c r="AR438" s="17"/>
      <c r="AS438" s="19" t="s">
        <v>1980</v>
      </c>
    </row>
    <row r="439" s="1" customFormat="1" ht="30" customHeight="1" spans="1:45">
      <c r="A439" s="17">
        <v>417</v>
      </c>
      <c r="B439" s="17" t="s">
        <v>58</v>
      </c>
      <c r="C439" s="17" t="s">
        <v>174</v>
      </c>
      <c r="D439" s="17" t="s">
        <v>1981</v>
      </c>
      <c r="E439" s="17" t="s">
        <v>1982</v>
      </c>
      <c r="F439" s="17" t="s">
        <v>125</v>
      </c>
      <c r="G439" s="17" t="s">
        <v>62</v>
      </c>
      <c r="H439" s="17"/>
      <c r="I439" s="17"/>
      <c r="J439" s="17"/>
      <c r="K439" s="17" t="s">
        <v>1983</v>
      </c>
      <c r="L439" s="17" t="s">
        <v>1961</v>
      </c>
      <c r="M439" s="25">
        <v>17.5</v>
      </c>
      <c r="N439" s="25">
        <v>16</v>
      </c>
      <c r="O439" s="22">
        <f t="shared" si="53"/>
        <v>16</v>
      </c>
      <c r="P439" s="25"/>
      <c r="Q439" s="25"/>
      <c r="R439" s="25"/>
      <c r="S439" s="25"/>
      <c r="T439" s="25"/>
      <c r="U439" s="25"/>
      <c r="V439" s="25"/>
      <c r="W439" s="25"/>
      <c r="X439" s="25">
        <v>16</v>
      </c>
      <c r="Y439" s="17"/>
      <c r="Z439" s="17"/>
      <c r="AA439" s="17"/>
      <c r="AB439" s="17">
        <v>342</v>
      </c>
      <c r="AC439" s="17">
        <v>1184</v>
      </c>
      <c r="AD439" s="17">
        <v>68</v>
      </c>
      <c r="AE439" s="17">
        <v>265</v>
      </c>
      <c r="AF439" s="17"/>
      <c r="AG439" s="17"/>
      <c r="AH439" s="17">
        <v>1</v>
      </c>
      <c r="AI439" s="17"/>
      <c r="AJ439" s="17"/>
      <c r="AK439" s="17"/>
      <c r="AL439" s="17"/>
      <c r="AM439" s="17"/>
      <c r="AN439" s="17"/>
      <c r="AO439" s="17"/>
      <c r="AP439" s="17" t="s">
        <v>1957</v>
      </c>
      <c r="AQ439" s="17" t="s">
        <v>1957</v>
      </c>
      <c r="AR439" s="17"/>
      <c r="AS439" s="19" t="s">
        <v>1984</v>
      </c>
    </row>
    <row r="440" s="1" customFormat="1" ht="30" customHeight="1" spans="1:45">
      <c r="A440" s="17">
        <v>418</v>
      </c>
      <c r="B440" s="17" t="s">
        <v>58</v>
      </c>
      <c r="C440" s="17" t="s">
        <v>309</v>
      </c>
      <c r="D440" s="17" t="s">
        <v>1985</v>
      </c>
      <c r="E440" s="17" t="s">
        <v>1986</v>
      </c>
      <c r="F440" s="17" t="s">
        <v>125</v>
      </c>
      <c r="G440" s="17" t="s">
        <v>62</v>
      </c>
      <c r="H440" s="17"/>
      <c r="I440" s="17"/>
      <c r="J440" s="17"/>
      <c r="K440" s="17" t="s">
        <v>1987</v>
      </c>
      <c r="L440" s="17" t="s">
        <v>1961</v>
      </c>
      <c r="M440" s="25">
        <v>27.9</v>
      </c>
      <c r="N440" s="25">
        <v>25</v>
      </c>
      <c r="O440" s="22">
        <f t="shared" si="53"/>
        <v>25</v>
      </c>
      <c r="P440" s="25"/>
      <c r="Q440" s="25"/>
      <c r="R440" s="25"/>
      <c r="S440" s="25"/>
      <c r="T440" s="25"/>
      <c r="U440" s="25"/>
      <c r="V440" s="25"/>
      <c r="W440" s="25"/>
      <c r="X440" s="25">
        <v>25</v>
      </c>
      <c r="Y440" s="17"/>
      <c r="Z440" s="17"/>
      <c r="AA440" s="17"/>
      <c r="AB440" s="17">
        <v>446</v>
      </c>
      <c r="AC440" s="17">
        <v>1950</v>
      </c>
      <c r="AD440" s="17">
        <v>233</v>
      </c>
      <c r="AE440" s="17">
        <v>989</v>
      </c>
      <c r="AF440" s="17"/>
      <c r="AG440" s="17"/>
      <c r="AH440" s="17"/>
      <c r="AI440" s="17">
        <v>1</v>
      </c>
      <c r="AJ440" s="17"/>
      <c r="AK440" s="17"/>
      <c r="AL440" s="17"/>
      <c r="AM440" s="17"/>
      <c r="AN440" s="17"/>
      <c r="AO440" s="17"/>
      <c r="AP440" s="17" t="s">
        <v>1957</v>
      </c>
      <c r="AQ440" s="17" t="s">
        <v>1957</v>
      </c>
      <c r="AR440" s="17"/>
      <c r="AS440" s="19" t="s">
        <v>1988</v>
      </c>
    </row>
    <row r="441" s="1" customFormat="1" ht="30" customHeight="1" spans="1:45">
      <c r="A441" s="17">
        <v>419</v>
      </c>
      <c r="B441" s="17" t="s">
        <v>58</v>
      </c>
      <c r="C441" s="17" t="s">
        <v>302</v>
      </c>
      <c r="D441" s="17" t="s">
        <v>1989</v>
      </c>
      <c r="E441" s="17" t="s">
        <v>1990</v>
      </c>
      <c r="F441" s="17" t="s">
        <v>125</v>
      </c>
      <c r="G441" s="17" t="s">
        <v>62</v>
      </c>
      <c r="H441" s="17"/>
      <c r="I441" s="17"/>
      <c r="J441" s="17"/>
      <c r="K441" s="17" t="s">
        <v>1991</v>
      </c>
      <c r="L441" s="17" t="s">
        <v>1961</v>
      </c>
      <c r="M441" s="25">
        <v>10.7</v>
      </c>
      <c r="N441" s="25">
        <v>10</v>
      </c>
      <c r="O441" s="22">
        <f t="shared" si="53"/>
        <v>10</v>
      </c>
      <c r="P441" s="25"/>
      <c r="Q441" s="25"/>
      <c r="R441" s="25"/>
      <c r="S441" s="25"/>
      <c r="T441" s="25"/>
      <c r="U441" s="25"/>
      <c r="V441" s="25"/>
      <c r="W441" s="25"/>
      <c r="X441" s="25">
        <v>10</v>
      </c>
      <c r="Y441" s="17"/>
      <c r="Z441" s="17"/>
      <c r="AA441" s="17"/>
      <c r="AB441" s="17">
        <v>490</v>
      </c>
      <c r="AC441" s="17">
        <v>1850</v>
      </c>
      <c r="AD441" s="17">
        <v>81</v>
      </c>
      <c r="AE441" s="17">
        <v>323</v>
      </c>
      <c r="AF441" s="17"/>
      <c r="AG441" s="17"/>
      <c r="AH441" s="17"/>
      <c r="AI441" s="17">
        <v>1</v>
      </c>
      <c r="AJ441" s="17"/>
      <c r="AK441" s="17"/>
      <c r="AL441" s="17"/>
      <c r="AM441" s="17"/>
      <c r="AN441" s="17"/>
      <c r="AO441" s="17"/>
      <c r="AP441" s="17" t="s">
        <v>1957</v>
      </c>
      <c r="AQ441" s="17" t="s">
        <v>1957</v>
      </c>
      <c r="AR441" s="17"/>
      <c r="AS441" s="19" t="s">
        <v>1992</v>
      </c>
    </row>
    <row r="442" s="1" customFormat="1" ht="30" customHeight="1" spans="1:45">
      <c r="A442" s="17">
        <v>420</v>
      </c>
      <c r="B442" s="17" t="s">
        <v>58</v>
      </c>
      <c r="C442" s="17" t="s">
        <v>89</v>
      </c>
      <c r="D442" s="17" t="s">
        <v>1993</v>
      </c>
      <c r="E442" s="17" t="s">
        <v>1994</v>
      </c>
      <c r="F442" s="17" t="s">
        <v>125</v>
      </c>
      <c r="G442" s="17" t="s">
        <v>62</v>
      </c>
      <c r="H442" s="17"/>
      <c r="I442" s="17"/>
      <c r="J442" s="17"/>
      <c r="K442" s="17" t="s">
        <v>1995</v>
      </c>
      <c r="L442" s="17" t="s">
        <v>1961</v>
      </c>
      <c r="M442" s="25">
        <v>26.761</v>
      </c>
      <c r="N442" s="25">
        <v>25.5</v>
      </c>
      <c r="O442" s="22">
        <f t="shared" si="53"/>
        <v>25.5</v>
      </c>
      <c r="P442" s="25"/>
      <c r="Q442" s="25"/>
      <c r="R442" s="25"/>
      <c r="S442" s="25"/>
      <c r="T442" s="25"/>
      <c r="U442" s="25"/>
      <c r="V442" s="25"/>
      <c r="W442" s="25"/>
      <c r="X442" s="25">
        <v>25.5</v>
      </c>
      <c r="Y442" s="17"/>
      <c r="Z442" s="17"/>
      <c r="AA442" s="17"/>
      <c r="AB442" s="17">
        <v>150</v>
      </c>
      <c r="AC442" s="17">
        <v>630</v>
      </c>
      <c r="AD442" s="17">
        <v>86</v>
      </c>
      <c r="AE442" s="17">
        <v>410</v>
      </c>
      <c r="AF442" s="17">
        <v>30</v>
      </c>
      <c r="AG442" s="17">
        <v>135</v>
      </c>
      <c r="AH442" s="17"/>
      <c r="AI442" s="17">
        <v>1</v>
      </c>
      <c r="AJ442" s="17"/>
      <c r="AK442" s="17"/>
      <c r="AL442" s="17"/>
      <c r="AM442" s="17"/>
      <c r="AN442" s="17"/>
      <c r="AO442" s="17"/>
      <c r="AP442" s="17" t="s">
        <v>1957</v>
      </c>
      <c r="AQ442" s="17" t="s">
        <v>1957</v>
      </c>
      <c r="AR442" s="17"/>
      <c r="AS442" s="19" t="s">
        <v>1996</v>
      </c>
    </row>
    <row r="443" s="1" customFormat="1" ht="30" customHeight="1" spans="1:45">
      <c r="A443" s="17">
        <v>421</v>
      </c>
      <c r="B443" s="17" t="s">
        <v>58</v>
      </c>
      <c r="C443" s="17" t="s">
        <v>143</v>
      </c>
      <c r="D443" s="17" t="s">
        <v>1997</v>
      </c>
      <c r="E443" s="17" t="s">
        <v>1998</v>
      </c>
      <c r="F443" s="17" t="s">
        <v>125</v>
      </c>
      <c r="G443" s="17" t="s">
        <v>62</v>
      </c>
      <c r="H443" s="17"/>
      <c r="I443" s="17"/>
      <c r="J443" s="17"/>
      <c r="K443" s="17" t="s">
        <v>1999</v>
      </c>
      <c r="L443" s="17" t="s">
        <v>1961</v>
      </c>
      <c r="M443" s="25">
        <v>17.435</v>
      </c>
      <c r="N443" s="25">
        <v>13</v>
      </c>
      <c r="O443" s="22">
        <f t="shared" si="53"/>
        <v>13</v>
      </c>
      <c r="P443" s="25"/>
      <c r="Q443" s="25"/>
      <c r="R443" s="25"/>
      <c r="S443" s="25"/>
      <c r="T443" s="25"/>
      <c r="U443" s="25"/>
      <c r="V443" s="25"/>
      <c r="W443" s="25"/>
      <c r="X443" s="25">
        <v>13</v>
      </c>
      <c r="Y443" s="17"/>
      <c r="Z443" s="17"/>
      <c r="AA443" s="17"/>
      <c r="AB443" s="17">
        <v>171</v>
      </c>
      <c r="AC443" s="17">
        <v>716</v>
      </c>
      <c r="AD443" s="17">
        <v>28</v>
      </c>
      <c r="AE443" s="17">
        <v>105</v>
      </c>
      <c r="AF443" s="17"/>
      <c r="AG443" s="17"/>
      <c r="AH443" s="17">
        <v>1</v>
      </c>
      <c r="AI443" s="17"/>
      <c r="AJ443" s="17"/>
      <c r="AK443" s="17"/>
      <c r="AL443" s="17"/>
      <c r="AM443" s="17"/>
      <c r="AN443" s="17"/>
      <c r="AO443" s="17"/>
      <c r="AP443" s="17" t="s">
        <v>1957</v>
      </c>
      <c r="AQ443" s="17" t="s">
        <v>1957</v>
      </c>
      <c r="AR443" s="17"/>
      <c r="AS443" s="19" t="s">
        <v>2000</v>
      </c>
    </row>
    <row r="444" s="1" customFormat="1" ht="30" customHeight="1" spans="1:45">
      <c r="A444" s="17">
        <v>422</v>
      </c>
      <c r="B444" s="17" t="s">
        <v>58</v>
      </c>
      <c r="C444" s="17" t="s">
        <v>75</v>
      </c>
      <c r="D444" s="17" t="s">
        <v>2001</v>
      </c>
      <c r="E444" s="17" t="s">
        <v>2002</v>
      </c>
      <c r="F444" s="17" t="s">
        <v>125</v>
      </c>
      <c r="G444" s="17" t="s">
        <v>62</v>
      </c>
      <c r="H444" s="17"/>
      <c r="I444" s="17"/>
      <c r="J444" s="17"/>
      <c r="K444" s="17" t="s">
        <v>2003</v>
      </c>
      <c r="L444" s="17" t="s">
        <v>1961</v>
      </c>
      <c r="M444" s="25">
        <v>15.585</v>
      </c>
      <c r="N444" s="25">
        <v>14</v>
      </c>
      <c r="O444" s="22">
        <f t="shared" si="53"/>
        <v>14</v>
      </c>
      <c r="P444" s="25"/>
      <c r="Q444" s="25"/>
      <c r="R444" s="25"/>
      <c r="S444" s="25"/>
      <c r="T444" s="25"/>
      <c r="U444" s="25"/>
      <c r="V444" s="25"/>
      <c r="W444" s="25"/>
      <c r="X444" s="25">
        <v>14</v>
      </c>
      <c r="Y444" s="17"/>
      <c r="Z444" s="17"/>
      <c r="AA444" s="17"/>
      <c r="AB444" s="17">
        <v>43</v>
      </c>
      <c r="AC444" s="17">
        <v>170</v>
      </c>
      <c r="AD444" s="17">
        <v>43</v>
      </c>
      <c r="AE444" s="17">
        <v>170</v>
      </c>
      <c r="AF444" s="17"/>
      <c r="AG444" s="17"/>
      <c r="AH444" s="17">
        <v>1</v>
      </c>
      <c r="AI444" s="17"/>
      <c r="AJ444" s="17"/>
      <c r="AK444" s="17"/>
      <c r="AL444" s="17"/>
      <c r="AM444" s="17"/>
      <c r="AN444" s="17"/>
      <c r="AO444" s="17"/>
      <c r="AP444" s="17" t="s">
        <v>1957</v>
      </c>
      <c r="AQ444" s="17" t="s">
        <v>1957</v>
      </c>
      <c r="AR444" s="17"/>
      <c r="AS444" s="19" t="s">
        <v>2004</v>
      </c>
    </row>
    <row r="445" s="1" customFormat="1" ht="30" customHeight="1" spans="1:45">
      <c r="A445" s="17">
        <v>423</v>
      </c>
      <c r="B445" s="17" t="s">
        <v>58</v>
      </c>
      <c r="C445" s="17" t="s">
        <v>235</v>
      </c>
      <c r="D445" s="17" t="s">
        <v>2005</v>
      </c>
      <c r="E445" s="17" t="s">
        <v>2006</v>
      </c>
      <c r="F445" s="17" t="s">
        <v>125</v>
      </c>
      <c r="G445" s="17" t="s">
        <v>62</v>
      </c>
      <c r="H445" s="17"/>
      <c r="I445" s="17"/>
      <c r="J445" s="17"/>
      <c r="K445" s="17" t="s">
        <v>2007</v>
      </c>
      <c r="L445" s="17" t="s">
        <v>1961</v>
      </c>
      <c r="M445" s="25">
        <v>19.5376</v>
      </c>
      <c r="N445" s="25">
        <v>16</v>
      </c>
      <c r="O445" s="22">
        <f t="shared" si="53"/>
        <v>16</v>
      </c>
      <c r="P445" s="25"/>
      <c r="Q445" s="25"/>
      <c r="R445" s="25"/>
      <c r="S445" s="25"/>
      <c r="T445" s="25"/>
      <c r="U445" s="25"/>
      <c r="V445" s="25"/>
      <c r="W445" s="25"/>
      <c r="X445" s="25">
        <v>16</v>
      </c>
      <c r="Y445" s="17"/>
      <c r="Z445" s="17"/>
      <c r="AA445" s="17"/>
      <c r="AB445" s="17">
        <v>106</v>
      </c>
      <c r="AC445" s="17">
        <v>362</v>
      </c>
      <c r="AD445" s="17">
        <v>37</v>
      </c>
      <c r="AE445" s="17">
        <v>78</v>
      </c>
      <c r="AF445" s="17">
        <v>0</v>
      </c>
      <c r="AG445" s="17">
        <v>0</v>
      </c>
      <c r="AH445" s="17">
        <v>1</v>
      </c>
      <c r="AI445" s="17"/>
      <c r="AJ445" s="17"/>
      <c r="AK445" s="17"/>
      <c r="AL445" s="17"/>
      <c r="AM445" s="17"/>
      <c r="AN445" s="17"/>
      <c r="AO445" s="17"/>
      <c r="AP445" s="17" t="s">
        <v>1957</v>
      </c>
      <c r="AQ445" s="17" t="s">
        <v>1957</v>
      </c>
      <c r="AR445" s="17"/>
      <c r="AS445" s="19" t="s">
        <v>2008</v>
      </c>
    </row>
    <row r="446" s="1" customFormat="1" ht="30" customHeight="1" spans="1:47">
      <c r="A446" s="14" t="s">
        <v>56</v>
      </c>
      <c r="B446" s="15"/>
      <c r="C446" s="15"/>
      <c r="D446" s="15"/>
      <c r="E446" s="15"/>
      <c r="F446" s="15"/>
      <c r="G446" s="15"/>
      <c r="H446" s="15"/>
      <c r="I446" s="15"/>
      <c r="J446" s="15"/>
      <c r="K446" s="15"/>
      <c r="L446" s="21"/>
      <c r="M446" s="10">
        <f>M447</f>
        <v>100</v>
      </c>
      <c r="N446" s="10">
        <f t="shared" ref="N446:X446" si="54">N447</f>
        <v>100</v>
      </c>
      <c r="O446" s="10">
        <f t="shared" si="54"/>
        <v>100</v>
      </c>
      <c r="P446" s="10">
        <f t="shared" si="54"/>
        <v>0</v>
      </c>
      <c r="Q446" s="10">
        <f t="shared" si="54"/>
        <v>0</v>
      </c>
      <c r="R446" s="10">
        <f t="shared" si="54"/>
        <v>0</v>
      </c>
      <c r="S446" s="10">
        <f t="shared" si="54"/>
        <v>0</v>
      </c>
      <c r="T446" s="10">
        <f t="shared" si="54"/>
        <v>0</v>
      </c>
      <c r="U446" s="10">
        <f t="shared" si="54"/>
        <v>0</v>
      </c>
      <c r="V446" s="10">
        <f t="shared" si="54"/>
        <v>0</v>
      </c>
      <c r="W446" s="10">
        <f t="shared" si="54"/>
        <v>0</v>
      </c>
      <c r="X446" s="10">
        <f t="shared" si="54"/>
        <v>100</v>
      </c>
      <c r="Y446" s="10">
        <f t="shared" ref="W446:AO446" si="55">SUM(Y447:Y447)</f>
        <v>0</v>
      </c>
      <c r="Z446" s="10">
        <f t="shared" si="55"/>
        <v>0</v>
      </c>
      <c r="AA446" s="10">
        <f t="shared" si="55"/>
        <v>0</v>
      </c>
      <c r="AB446" s="10">
        <f t="shared" si="55"/>
        <v>1100</v>
      </c>
      <c r="AC446" s="10">
        <f t="shared" si="55"/>
        <v>0</v>
      </c>
      <c r="AD446" s="10">
        <f t="shared" si="55"/>
        <v>0</v>
      </c>
      <c r="AE446" s="10">
        <f t="shared" si="55"/>
        <v>0</v>
      </c>
      <c r="AF446" s="10">
        <f t="shared" si="55"/>
        <v>0</v>
      </c>
      <c r="AG446" s="10">
        <f t="shared" si="55"/>
        <v>300</v>
      </c>
      <c r="AH446" s="10">
        <f t="shared" si="55"/>
        <v>2</v>
      </c>
      <c r="AI446" s="10">
        <f t="shared" si="55"/>
        <v>3</v>
      </c>
      <c r="AJ446" s="10">
        <f t="shared" si="55"/>
        <v>0</v>
      </c>
      <c r="AK446" s="10">
        <f t="shared" si="55"/>
        <v>0</v>
      </c>
      <c r="AL446" s="10">
        <f t="shared" si="55"/>
        <v>0</v>
      </c>
      <c r="AM446" s="10">
        <f t="shared" si="55"/>
        <v>0</v>
      </c>
      <c r="AN446" s="10">
        <f t="shared" si="55"/>
        <v>0</v>
      </c>
      <c r="AO446" s="10">
        <f t="shared" si="55"/>
        <v>0</v>
      </c>
      <c r="AP446" s="17" t="s">
        <v>2009</v>
      </c>
      <c r="AQ446" s="17"/>
      <c r="AR446" s="46"/>
      <c r="AS446" s="47"/>
      <c r="AT446" s="47"/>
      <c r="AU446" s="48"/>
    </row>
    <row r="447" s="1" customFormat="1" ht="30" customHeight="1" spans="1:47">
      <c r="A447" s="17">
        <v>424</v>
      </c>
      <c r="B447" s="17" t="s">
        <v>58</v>
      </c>
      <c r="C447" s="17" t="s">
        <v>59</v>
      </c>
      <c r="D447" s="17"/>
      <c r="E447" s="17" t="s">
        <v>2010</v>
      </c>
      <c r="F447" s="17" t="s">
        <v>78</v>
      </c>
      <c r="G447" s="17" t="s">
        <v>62</v>
      </c>
      <c r="H447" s="17"/>
      <c r="I447" s="17"/>
      <c r="J447" s="17"/>
      <c r="K447" s="17" t="s">
        <v>2011</v>
      </c>
      <c r="L447" s="17" t="s">
        <v>1961</v>
      </c>
      <c r="M447" s="25">
        <v>100</v>
      </c>
      <c r="N447" s="25">
        <v>100</v>
      </c>
      <c r="O447" s="22">
        <f t="shared" si="53"/>
        <v>100</v>
      </c>
      <c r="P447" s="25"/>
      <c r="Q447" s="25"/>
      <c r="R447" s="25"/>
      <c r="S447" s="25"/>
      <c r="T447" s="25"/>
      <c r="U447" s="25"/>
      <c r="V447" s="25"/>
      <c r="W447" s="25"/>
      <c r="X447" s="25">
        <v>100</v>
      </c>
      <c r="Y447" s="17"/>
      <c r="Z447" s="17"/>
      <c r="AA447" s="17"/>
      <c r="AB447" s="127">
        <v>1100</v>
      </c>
      <c r="AC447" s="127"/>
      <c r="AD447" s="127"/>
      <c r="AE447" s="127"/>
      <c r="AF447" s="127"/>
      <c r="AG447" s="127">
        <v>300</v>
      </c>
      <c r="AH447" s="127">
        <v>2</v>
      </c>
      <c r="AI447" s="127">
        <v>3</v>
      </c>
      <c r="AJ447" s="17"/>
      <c r="AK447" s="17"/>
      <c r="AL447" s="17"/>
      <c r="AM447" s="17"/>
      <c r="AN447" s="17"/>
      <c r="AO447" s="17"/>
      <c r="AP447" s="17" t="s">
        <v>2009</v>
      </c>
      <c r="AQ447" s="17" t="s">
        <v>2009</v>
      </c>
      <c r="AR447" s="17"/>
      <c r="AS447" s="9" t="s">
        <v>2012</v>
      </c>
      <c r="AT447" s="50"/>
      <c r="AU447" s="56"/>
    </row>
  </sheetData>
  <autoFilter xmlns:etc="http://www.wps.cn/officeDocument/2017/etCustomData" ref="A5:AX447" etc:filterBottomFollowUsedRange="0">
    <extLst/>
  </autoFilter>
  <mergeCells count="86">
    <mergeCell ref="B1:AR1"/>
    <mergeCell ref="B2:D2"/>
    <mergeCell ref="H2:J2"/>
    <mergeCell ref="O2:AA2"/>
    <mergeCell ref="AB2:AG2"/>
    <mergeCell ref="AH2:AN2"/>
    <mergeCell ref="P3:Q3"/>
    <mergeCell ref="R3:S3"/>
    <mergeCell ref="T3:W3"/>
    <mergeCell ref="A5:L5"/>
    <mergeCell ref="A6:L6"/>
    <mergeCell ref="C7:D7"/>
    <mergeCell ref="C8:D8"/>
    <mergeCell ref="C23:D23"/>
    <mergeCell ref="A24:L24"/>
    <mergeCell ref="A63:L63"/>
    <mergeCell ref="A203:L203"/>
    <mergeCell ref="A254:L254"/>
    <mergeCell ref="C255:D255"/>
    <mergeCell ref="A257:L257"/>
    <mergeCell ref="A264:L264"/>
    <mergeCell ref="C265:D265"/>
    <mergeCell ref="C266:D266"/>
    <mergeCell ref="C267:D267"/>
    <mergeCell ref="C268:D268"/>
    <mergeCell ref="C279:D279"/>
    <mergeCell ref="A292:L292"/>
    <mergeCell ref="C305:D305"/>
    <mergeCell ref="A306:L306"/>
    <mergeCell ref="A335:L335"/>
    <mergeCell ref="C336:D336"/>
    <mergeCell ref="C337:D337"/>
    <mergeCell ref="C338:D338"/>
    <mergeCell ref="C339:D339"/>
    <mergeCell ref="A340:L340"/>
    <mergeCell ref="A394:L394"/>
    <mergeCell ref="C411:D411"/>
    <mergeCell ref="A421:L421"/>
    <mergeCell ref="C422:D422"/>
    <mergeCell ref="A423:L423"/>
    <mergeCell ref="A428:L428"/>
    <mergeCell ref="C429:D429"/>
    <mergeCell ref="A430:L430"/>
    <mergeCell ref="C431:D431"/>
    <mergeCell ref="A432:L432"/>
    <mergeCell ref="A446:L446"/>
    <mergeCell ref="C447:D447"/>
    <mergeCell ref="A2:A4"/>
    <mergeCell ref="B3:B4"/>
    <mergeCell ref="C3:C4"/>
    <mergeCell ref="D3:D4"/>
    <mergeCell ref="E2:E4"/>
    <mergeCell ref="F2:F4"/>
    <mergeCell ref="G2:G4"/>
    <mergeCell ref="H3:H4"/>
    <mergeCell ref="I3:I4"/>
    <mergeCell ref="J3:J4"/>
    <mergeCell ref="K2:K4"/>
    <mergeCell ref="L2:L4"/>
    <mergeCell ref="M2:M4"/>
    <mergeCell ref="N2:N4"/>
    <mergeCell ref="O3:O4"/>
    <mergeCell ref="X3:X4"/>
    <mergeCell ref="Y3:Y4"/>
    <mergeCell ref="Z3:Z4"/>
    <mergeCell ref="AA3:AA4"/>
    <mergeCell ref="AB3:AB4"/>
    <mergeCell ref="AC3:AC4"/>
    <mergeCell ref="AD3:AD4"/>
    <mergeCell ref="AE3:AE4"/>
    <mergeCell ref="AF3:AF4"/>
    <mergeCell ref="AG3:AG4"/>
    <mergeCell ref="AH3:AH4"/>
    <mergeCell ref="AI3:AI4"/>
    <mergeCell ref="AJ3:AJ4"/>
    <mergeCell ref="AK3:AK4"/>
    <mergeCell ref="AL3:AL4"/>
    <mergeCell ref="AM3:AM4"/>
    <mergeCell ref="AN3:AN4"/>
    <mergeCell ref="AO2:AO4"/>
    <mergeCell ref="AP2:AP4"/>
    <mergeCell ref="AQ2:AQ4"/>
    <mergeCell ref="AR2:AR4"/>
    <mergeCell ref="AS2:AS4"/>
    <mergeCell ref="AT2:AT4"/>
    <mergeCell ref="AU2:AU4"/>
  </mergeCells>
  <conditionalFormatting sqref="E187">
    <cfRule type="duplicateValues" dxfId="0" priority="11"/>
    <cfRule type="duplicateValues" dxfId="0" priority="12"/>
  </conditionalFormatting>
  <conditionalFormatting sqref="E190">
    <cfRule type="duplicateValues" dxfId="0" priority="10"/>
  </conditionalFormatting>
  <conditionalFormatting sqref="E194">
    <cfRule type="duplicateValues" dxfId="0" priority="7"/>
    <cfRule type="duplicateValues" dxfId="0" priority="8"/>
  </conditionalFormatting>
  <conditionalFormatting sqref="E195">
    <cfRule type="duplicateValues" dxfId="0" priority="5"/>
    <cfRule type="duplicateValues" dxfId="0" priority="6"/>
  </conditionalFormatting>
  <conditionalFormatting sqref="E198">
    <cfRule type="duplicateValues" dxfId="0" priority="3"/>
  </conditionalFormatting>
  <conditionalFormatting sqref="E199">
    <cfRule type="duplicateValues" dxfId="0" priority="4"/>
  </conditionalFormatting>
  <conditionalFormatting sqref="E192:E193">
    <cfRule type="duplicateValues" dxfId="0" priority="9"/>
  </conditionalFormatting>
  <conditionalFormatting sqref="E200:E202">
    <cfRule type="duplicateValues" dxfId="0" priority="1"/>
    <cfRule type="duplicateValues" dxfId="0" priority="2"/>
  </conditionalFormatting>
  <pageMargins left="0.472222222222222" right="0.393055555555556" top="0.393055555555556" bottom="0.354166666666667" header="0.298611111111111" footer="0.196527777777778"/>
  <pageSetup paperSize="8" scale="66" orientation="landscape" horizontalDpi="600"/>
  <headerFooter>
    <oddFooter>&amp;C第 &amp;P 页，共 &amp;N 页</oddFooter>
  </headerFooter>
  <colBreaks count="1" manualBreakCount="1">
    <brk id="44" max="446" man="1"/>
  </col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 salsa picante</cp:lastModifiedBy>
  <dcterms:created xsi:type="dcterms:W3CDTF">2023-05-12T11:15:00Z</dcterms:created>
  <dcterms:modified xsi:type="dcterms:W3CDTF">2024-12-13T03:42:09Z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66D27A27D86E4F689BBC6C77041EFD69</vt:lpwstr>
  </property>
  <property fmtid="{D5CDD505-2E9C-101B-9397-08002B2CF9AE}" pid="4" name="KSOReadingLayout">
    <vt:bool>true</vt:bool>
  </property>
</Properties>
</file>